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MÍSTNÍ KOMUNIKACE..." sheetId="2" r:id="rId2"/>
    <sheet name="SO 01x - MÍSTNÍ KOMUNIKAC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MÍSTNÍ KOMUNIKACE...'!$C$87:$K$228</definedName>
    <definedName name="_xlnm.Print_Area" localSheetId="1">'SO 01 - MÍSTNÍ KOMUNIKACE...'!$C$4:$J$39,'SO 01 - MÍSTNÍ KOMUNIKACE...'!$C$45:$J$69,'SO 01 - MÍSTNÍ KOMUNIKACE...'!$C$75:$K$228</definedName>
    <definedName name="_xlnm.Print_Titles" localSheetId="1">'SO 01 - MÍSTNÍ KOMUNIKACE...'!$87:$87</definedName>
    <definedName name="_xlnm._FilterDatabase" localSheetId="2" hidden="1">'SO 01x - MÍSTNÍ KOMUNIKAC...'!$C$83:$K$135</definedName>
    <definedName name="_xlnm.Print_Area" localSheetId="2">'SO 01x - MÍSTNÍ KOMUNIKAC...'!$C$4:$J$39,'SO 01x - MÍSTNÍ KOMUNIKAC...'!$C$45:$J$65,'SO 01x - MÍSTNÍ KOMUNIKAC...'!$C$71:$K$135</definedName>
    <definedName name="_xlnm.Print_Titles" localSheetId="2">'SO 01x - MÍSTNÍ KOMUNIKAC...'!$83:$83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34"/>
  <c r="BH134"/>
  <c r="BG134"/>
  <c r="BF134"/>
  <c r="T134"/>
  <c r="T133"/>
  <c r="R134"/>
  <c r="R133"/>
  <c r="P134"/>
  <c r="P133"/>
  <c r="BK134"/>
  <c r="BK133"/>
  <c r="J133"/>
  <c r="J134"/>
  <c r="BE134"/>
  <c r="J64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0"/>
  <c r="BH120"/>
  <c r="BG120"/>
  <c r="BF120"/>
  <c r="T120"/>
  <c r="T119"/>
  <c r="R120"/>
  <c r="R119"/>
  <c r="P120"/>
  <c r="P119"/>
  <c r="BK120"/>
  <c r="BK119"/>
  <c r="J119"/>
  <c r="J120"/>
  <c r="BE120"/>
  <c r="J63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T97"/>
  <c r="R98"/>
  <c r="R97"/>
  <c r="P98"/>
  <c r="P97"/>
  <c r="BK98"/>
  <c r="BK97"/>
  <c r="J97"/>
  <c r="J98"/>
  <c r="BE98"/>
  <c r="J62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7"/>
  <c i="1" r="BD56"/>
  <c i="3" r="BH87"/>
  <c r="F36"/>
  <c i="1" r="BC56"/>
  <c i="3" r="BG87"/>
  <c r="F35"/>
  <c i="1" r="BB56"/>
  <c i="3" r="BF87"/>
  <c r="J34"/>
  <c i="1" r="AW56"/>
  <c i="3" r="F34"/>
  <c i="1" r="BA56"/>
  <c i="3" r="T87"/>
  <c r="T86"/>
  <c r="T85"/>
  <c r="T84"/>
  <c r="R87"/>
  <c r="R86"/>
  <c r="R85"/>
  <c r="R84"/>
  <c r="P87"/>
  <c r="P86"/>
  <c r="P85"/>
  <c r="P84"/>
  <c i="1" r="AU56"/>
  <c i="3" r="BK87"/>
  <c r="BK86"/>
  <c r="J86"/>
  <c r="BK85"/>
  <c r="J85"/>
  <c r="BK84"/>
  <c r="J84"/>
  <c r="J59"/>
  <c r="J30"/>
  <c i="1" r="AG56"/>
  <c i="3" r="J87"/>
  <c r="BE87"/>
  <c r="J33"/>
  <c i="1" r="AV56"/>
  <c i="3" r="F33"/>
  <c i="1" r="AZ56"/>
  <c i="3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2" r="J37"/>
  <c r="J36"/>
  <c i="1" r="AY55"/>
  <c i="2" r="J35"/>
  <c i="1" r="AX55"/>
  <c i="2" r="BI228"/>
  <c r="BH228"/>
  <c r="BG228"/>
  <c r="BF228"/>
  <c r="T228"/>
  <c r="T227"/>
  <c r="R228"/>
  <c r="R227"/>
  <c r="P228"/>
  <c r="P227"/>
  <c r="BK228"/>
  <c r="BK227"/>
  <c r="J227"/>
  <c r="J228"/>
  <c r="BE228"/>
  <c r="J68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T207"/>
  <c r="R208"/>
  <c r="R207"/>
  <c r="P208"/>
  <c r="P207"/>
  <c r="BK208"/>
  <c r="BK207"/>
  <c r="J207"/>
  <c r="J208"/>
  <c r="BE208"/>
  <c r="J6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7"/>
  <c r="BH197"/>
  <c r="BG197"/>
  <c r="BF197"/>
  <c r="T197"/>
  <c r="T196"/>
  <c r="R197"/>
  <c r="R196"/>
  <c r="P197"/>
  <c r="P196"/>
  <c r="BK197"/>
  <c r="BK196"/>
  <c r="J196"/>
  <c r="J197"/>
  <c r="BE197"/>
  <c r="J6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65"/>
  <c r="BI180"/>
  <c r="BH180"/>
  <c r="BG180"/>
  <c r="BF180"/>
  <c r="T180"/>
  <c r="T179"/>
  <c r="R180"/>
  <c r="R179"/>
  <c r="P180"/>
  <c r="P179"/>
  <c r="BK180"/>
  <c r="BK179"/>
  <c r="J179"/>
  <c r="J180"/>
  <c r="BE180"/>
  <c r="J64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T160"/>
  <c r="R161"/>
  <c r="R160"/>
  <c r="P161"/>
  <c r="P160"/>
  <c r="BK161"/>
  <c r="BK160"/>
  <c r="J160"/>
  <c r="J161"/>
  <c r="BE161"/>
  <c r="J63"/>
  <c r="BI158"/>
  <c r="BH158"/>
  <c r="BG158"/>
  <c r="BF158"/>
  <c r="T158"/>
  <c r="R158"/>
  <c r="P158"/>
  <c r="BK158"/>
  <c r="J158"/>
  <c r="BE158"/>
  <c r="BI156"/>
  <c r="BH156"/>
  <c r="BG156"/>
  <c r="BF156"/>
  <c r="T156"/>
  <c r="T155"/>
  <c r="R156"/>
  <c r="R155"/>
  <c r="P156"/>
  <c r="P155"/>
  <c r="BK156"/>
  <c r="BK155"/>
  <c r="J155"/>
  <c r="J156"/>
  <c r="BE156"/>
  <c r="J62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J85"/>
  <c r="J84"/>
  <c r="F84"/>
  <c r="F82"/>
  <c r="E80"/>
  <c r="J55"/>
  <c r="J54"/>
  <c r="F54"/>
  <c r="F52"/>
  <c r="E50"/>
  <c r="J39"/>
  <c r="J18"/>
  <c r="E18"/>
  <c r="F85"/>
  <c r="F55"/>
  <c r="J17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<sst xmlns="http://schemas.openxmlformats.org/spreadsheetml/2006/main">
  <si>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</si>
  <si>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</si>
  <si>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</si>
  <si>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</si>
  <si>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</si>
  <si>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{d17e86e6-f373-45c7-bdb7-daefbffaa7b2}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</si>
  <si>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</si>
  <si>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</si>
  <si>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</si>
  <si>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</si>
  <si>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</si>
  <si>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</si>
  <si>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</si>
  <si>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</si>
  <si>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1-2019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</si>
  <si>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</si>
  <si>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</si>
  <si>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ULICE PARTYZÁNSKÁ</t>
  </si>
  <si>
    <t>KSO:</t>
  </si>
  <si>
    <t/>
  </si>
  <si>
    <t>CC-CZ:</t>
  </si>
  <si>
    <t>Místo:</t>
  </si>
  <si>
    <t>Litomyšl</t>
  </si>
  <si>
    <t>Datum:</t>
  </si>
  <si>
    <t>16. 1. 2019</t>
  </si>
  <si>
    <t>Zadavatel:</t>
  </si>
  <si>
    <t>IČ:</t>
  </si>
  <si>
    <t>Město Litomyšl</t>
  </si>
  <si>
    <t>DIČ:</t>
  </si>
  <si>
    <t>Uchazeč:</t>
  </si>
  <si>
    <t>Vyplň údaj</t>
  </si>
  <si>
    <t>Projektant:</t>
  </si>
  <si>
    <t>KIP spol. s r.o. Litomyšl</t>
  </si>
  <si>
    <t>True</t>
  </si>
  <si>
    <t>Zpracovatel:</t>
  </si>
  <si>
    <t>ing.Filip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</si>
  <si>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</si>
  <si>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</si>
  <si>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</si>
  <si>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</si>
  <si>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</si>
  <si>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</si>
  <si>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</si>
  <si>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</si>
  <si>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</si>
  <si>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</si>
  <si>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</si>
  <si>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</si>
  <si>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</si>
  <si>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</si>
  <si>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</si>
  <si>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</si>
  <si>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</si>
  <si>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</si>
  <si>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</si>
  <si>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</si>
  <si>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</si>
  <si>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</si>
  <si>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</si>
  <si>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</si>
  <si>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</si>
  <si>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</si>
  <si>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</si>
  <si>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</si>
  <si>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</si>
  <si>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</si>
  <si>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</si>
  <si>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</si>
  <si>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</si>
  <si>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</si>
  <si>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</si>
  <si>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</si>
  <si>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</si>
  <si>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</si>
  <si>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</si>
  <si>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</si>
  <si>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</si>
  <si>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</si>
  <si>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MÍSTNÍ KOMUNIKACE - ZPŮSOBILÉ VÝDAJE</t>
  </si>
  <si>
    <t>STA</t>
  </si>
  <si>
    <t>1</t>
  </si>
  <si>
    <t>{e1a6518b-7667-433b-b87c-2affaad14f1e}</t>
  </si>
  <si>
    <t>2</t>
  </si>
  <si>
    <t>SO 01x</t>
  </si>
  <si>
    <t>MÍSTNÍ KOMUNIKACE - NEZPŮSOBILÉ VÝDAJE</t>
  </si>
  <si>
    <t>{ea0657fe-827f-422d-92f4-b783542c4e84}</t>
  </si>
  <si>
    <t>KRYCÍ LIST SOUPISU PRACÍ</t>
  </si>
  <si>
    <t>Objekt:</t>
  </si>
  <si>
    <t>SO 01 - MÍSTNÍ KOMUNIKACE - ZPŮSOBILÉ VÝDAJE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</si>
  <si>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</si>
  <si>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</si>
  <si>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</si>
  <si>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</si>
  <si>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</si>
  <si>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</si>
  <si>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</si>
  <si>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</si>
  <si>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</si>
  <si>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</si>
  <si>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</si>
  <si>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</si>
  <si>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</si>
  <si>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</si>
  <si>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</si>
  <si>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</si>
  <si>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</si>
  <si>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</si>
  <si>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</si>
  <si>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</si>
  <si>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</si>
  <si>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</si>
  <si>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</si>
  <si>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</si>
  <si>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</si>
  <si>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</si>
  <si>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</si>
  <si>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</si>
  <si>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</si>
  <si>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</si>
  <si>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</si>
  <si>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</si>
  <si>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</si>
  <si>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</si>
  <si>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2018 02</t>
  </si>
  <si>
    <t>4</t>
  </si>
  <si>
    <t>673427312</t>
  </si>
  <si>
    <t>VV</t>
  </si>
  <si>
    <t>525 "travnatá plocha vedle stávající cesty, odvoz na skládku MS Litomyšl do 3 km"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</si>
  <si>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</si>
  <si>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</si>
  <si>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CS ÚRS 2018 01</t>
  </si>
  <si>
    <t>-2042436931</t>
  </si>
  <si>
    <t>300 "digitálně ze zaměření štěrková cesta"</t>
  </si>
  <si>
    <t>3</t>
  </si>
  <si>
    <t>113107166</t>
  </si>
  <si>
    <t>Odstranění podkladů nebo krytů strojně plochy jednotlivě přes 50 m2 do 200 m2 s přemístěním hmot na skládku na vzdálenost do 20 m nebo s naložením na dopravní prostředek z kameniva hrubého drceného se štětem, o tl. vrstvy přes 250 do 450 mm</t>
  </si>
  <si>
    <t>-1718325111</t>
  </si>
  <si>
    <t>60*1,3+165*1 "výkop pro deš. kanalizaci tl. 0,4 m"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</si>
  <si>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</si>
  <si>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</si>
  <si>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-141058268</t>
  </si>
  <si>
    <t>500+320</t>
  </si>
  <si>
    <t>5</t>
  </si>
  <si>
    <t>115101201</t>
  </si>
  <si>
    <t>Čerpání vody na dopravní výšku do 10 m s uvažovaným průměrným přítokem do 500 l/min</t>
  </si>
  <si>
    <t>hod</t>
  </si>
  <si>
    <t>991414314</t>
  </si>
  <si>
    <t>50 "čerpání z čerpací jímky pro OZ)</t>
  </si>
  <si>
    <t>6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</si>
  <si>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</si>
  <si>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</si>
  <si>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m3</t>
  </si>
  <si>
    <t>1493899211</t>
  </si>
  <si>
    <t>12,6*3 "výkopy pro OZ"</t>
  </si>
  <si>
    <t>150 "odkopávky pro MK"</t>
  </si>
  <si>
    <t>Součet</t>
  </si>
  <si>
    <t>7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</si>
  <si>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</si>
  <si>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</si>
  <si>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1658871470</t>
  </si>
  <si>
    <t>12,6*3 "výkop pro OZ"</t>
  </si>
  <si>
    <t>8</t>
  </si>
  <si>
    <t>122302201</t>
  </si>
  <si>
    <t>Odkopávky a prokopávky nezapažené pro silnice s přemístěním výkopku v příčných profilech na vzdálenost do 15 m nebo s naložením na dopravní prostředek v hornině tř. 4 do 100 m3</t>
  </si>
  <si>
    <t>-1833437063</t>
  </si>
  <si>
    <t>12,6*1,35 "základ opěrné zdi v R2 a čerpací jímka"</t>
  </si>
  <si>
    <t>9</t>
  </si>
  <si>
    <t>130001101</t>
  </si>
  <si>
    <t>Příplatek k cenám hloubených vykopávek za ztížení vykopávky v blízkosti podzemního vedení nebo výbušnin pro jakoukoliv třídu horniny</t>
  </si>
  <si>
    <t>1984867620</t>
  </si>
  <si>
    <t>50 "kolem kabelů a sítí"</t>
  </si>
  <si>
    <t>10</t>
  </si>
  <si>
    <t>133201101</t>
  </si>
  <si>
    <t>Hloubení zapažených i nezapažených šachet s případným nutným přemístěním výkopku ve výkopišti v hornině tř. 3 do 100 m3</t>
  </si>
  <si>
    <t>1019005995</t>
  </si>
  <si>
    <t>6*1,8*1,8*1,05 "pro UV 1-6"</t>
  </si>
  <si>
    <t>11</t>
  </si>
  <si>
    <t>133201109</t>
  </si>
  <si>
    <t>Hloubení zapažených i nezapažených šachet s případným nutným přemístěním výkopku ve výkopišti v hornině tř. 3 Příplatek k cenám za lepivost horniny tř. 3</t>
  </si>
  <si>
    <t>268739606</t>
  </si>
  <si>
    <t>20,4*0,5 "polovina výkopku"</t>
  </si>
  <si>
    <t>12</t>
  </si>
  <si>
    <t>162501102</t>
  </si>
  <si>
    <t>Vodorovné přemístění výkopku nebo sypaniny po suchu na obvyklém dopravním prostředku, bez naložení výkopku, avšak se složením bez rozhrnutí z horniny tř. 1 až 4 na vzdálenost přes 2 500 do 3 000 m</t>
  </si>
  <si>
    <t>-2115960653</t>
  </si>
  <si>
    <t>525*0,1 "na skládku MS Litomyšl"</t>
  </si>
  <si>
    <t>52,5 "ze skládky na stavbu zpět"</t>
  </si>
  <si>
    <t>13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</si>
  <si>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</si>
  <si>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</si>
  <si>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-710126827</t>
  </si>
  <si>
    <t>187-37-20 "výkop odvezen na skládku Třebovice"</t>
  </si>
  <si>
    <t>14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</si>
  <si>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</si>
  <si>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</si>
  <si>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346018272</t>
  </si>
  <si>
    <t>130*5</t>
  </si>
  <si>
    <t>167101101</t>
  </si>
  <si>
    <t>Nakládání, skládání a překládání neulehlého výkopku nebo sypaniny nakládání, množství do 100 m3, z hornin tř. 1 až 4</t>
  </si>
  <si>
    <t>245003684</t>
  </si>
  <si>
    <t>52,5 "zemina ze skládky MS na zásyp za MK"</t>
  </si>
  <si>
    <t>16</t>
  </si>
  <si>
    <t>171101131</t>
  </si>
  <si>
    <t>Uložení sypaniny do násypů s rozprostřením sypaniny ve vrstvách a s hrubým urovnáním zhutněných s uzavřením povrchu násypu z hornin nesoudržných a soudržných střídavě ukládaných</t>
  </si>
  <si>
    <t>48148099</t>
  </si>
  <si>
    <t>35+37 "násyp za opěrnou zdí"</t>
  </si>
  <si>
    <t>17</t>
  </si>
  <si>
    <t>171201201</t>
  </si>
  <si>
    <t>Uložení sypaniny na skládky</t>
  </si>
  <si>
    <t>-545804867</t>
  </si>
  <si>
    <t>130</t>
  </si>
  <si>
    <t>18</t>
  </si>
  <si>
    <t>171201211</t>
  </si>
  <si>
    <t>Poplatek za uložení stavebního odpadu na skládce (skládkovné) zeminy a kameniva zatříděného do Katalogu odpadů pod kódem 170 504</t>
  </si>
  <si>
    <t>t</t>
  </si>
  <si>
    <t>-1333301866</t>
  </si>
  <si>
    <t>130*1,8</t>
  </si>
  <si>
    <t>19</t>
  </si>
  <si>
    <t>174101101</t>
  </si>
  <si>
    <t>Zásyp sypaninou z jakékoliv horniny s uložením výkopku ve vrstvách se zhutněním jam, šachet, rýh nebo kolem objektů v těchto vykopávkách</t>
  </si>
  <si>
    <t>-722460850</t>
  </si>
  <si>
    <t>(1,8*1,8*0,75-3,14*0,6*0,6*0,75)*6</t>
  </si>
  <si>
    <t>20</t>
  </si>
  <si>
    <t>M</t>
  </si>
  <si>
    <t>58331200</t>
  </si>
  <si>
    <t>štěrkopísek netříděný zásypový materiál</t>
  </si>
  <si>
    <t>1599962127</t>
  </si>
  <si>
    <t>9,7*1,7</t>
  </si>
  <si>
    <t>181102302</t>
  </si>
  <si>
    <t>Úprava pláně na stavbách dálnic strojně v zářezech mimo skalních se zhutněním</t>
  </si>
  <si>
    <t>1263372270</t>
  </si>
  <si>
    <t>1585 "dle výkazu kubatur"</t>
  </si>
  <si>
    <t>22</t>
  </si>
  <si>
    <t>181411123</t>
  </si>
  <si>
    <t>Založení trávníku na půdě předem připravené plochy do 1000 m2 výsevem včetně utažení lučního na svahu přes 1:2 do 1:1</t>
  </si>
  <si>
    <t>833614725</t>
  </si>
  <si>
    <t xml:space="preserve">360 </t>
  </si>
  <si>
    <t>23</t>
  </si>
  <si>
    <t>00572420</t>
  </si>
  <si>
    <t>osivo směs travní parková okrasná</t>
  </si>
  <si>
    <t>kg</t>
  </si>
  <si>
    <t>-1190165424</t>
  </si>
  <si>
    <t>360*0,03</t>
  </si>
  <si>
    <t>24</t>
  </si>
  <si>
    <t>997221551</t>
  </si>
  <si>
    <t>Vodorovná doprava suti bez naložení, ale se složením a s hrubým urovnáním ze sypkých materiálů, na vzdálenost do 1 km</t>
  </si>
  <si>
    <t>-1240509567</t>
  </si>
  <si>
    <t>51 "štěrk"</t>
  </si>
  <si>
    <t>150,66 "štět"</t>
  </si>
  <si>
    <t>180.4 "živice"</t>
  </si>
  <si>
    <t>25</t>
  </si>
  <si>
    <t>997221559</t>
  </si>
  <si>
    <t>Vodorovná doprava suti bez naložení, ale se složením a s hrubým urovnáním Příplatek k ceně za každý další i započatý 1 km přes 1 km</t>
  </si>
  <si>
    <t>-1622142372</t>
  </si>
  <si>
    <t>382,06*14</t>
  </si>
  <si>
    <t>26</t>
  </si>
  <si>
    <t>997221845</t>
  </si>
  <si>
    <t>Poplatek za uložení stavebního odpadu na skládce (skládkovné) asfaltového bez obsahu dehtu zatříděného do Katalogu odpadů pod kódem 170 302</t>
  </si>
  <si>
    <t>1089117617</t>
  </si>
  <si>
    <t>180,4</t>
  </si>
  <si>
    <t>27</t>
  </si>
  <si>
    <t>997221855</t>
  </si>
  <si>
    <t>1706197164</t>
  </si>
  <si>
    <t>51+150,66</t>
  </si>
  <si>
    <t>Zakládání</t>
  </si>
  <si>
    <t>28</t>
  </si>
  <si>
    <t>273322511</t>
  </si>
  <si>
    <t>Základy z betonu železového (bez výztuže) desky z betonu se zvýšenými nároky na prostředí tř. C 25/30</t>
  </si>
  <si>
    <t>-1566843759</t>
  </si>
  <si>
    <t>12,6*2,6*0,4 "základ opěrné zdi"</t>
  </si>
  <si>
    <t>29</t>
  </si>
  <si>
    <t>273361821</t>
  </si>
  <si>
    <t>Výztuž základů desek z betonářské oceli 10 505 (R) nebo BSt 500</t>
  </si>
  <si>
    <t>642593286</t>
  </si>
  <si>
    <t>0,55 "výztuž základu OZ"</t>
  </si>
  <si>
    <t>Svislé a kompletní konstrukce</t>
  </si>
  <si>
    <t>30</t>
  </si>
  <si>
    <t>317321017</t>
  </si>
  <si>
    <t>Římsy opěrných zdí a valů z betonu železového tř. C 25/30</t>
  </si>
  <si>
    <t>-689428078</t>
  </si>
  <si>
    <t>0,8*0,3*12,6</t>
  </si>
  <si>
    <t>31</t>
  </si>
  <si>
    <t>317353121</t>
  </si>
  <si>
    <t>Bednění mostní římsy zřízení všech tvarů</t>
  </si>
  <si>
    <t>-2063045564</t>
  </si>
  <si>
    <t>(0,5+0,3+0,3)*12,6</t>
  </si>
  <si>
    <t>32</t>
  </si>
  <si>
    <t>317353221</t>
  </si>
  <si>
    <t>Bednění mostní římsy odstranění všech tvarů</t>
  </si>
  <si>
    <t>-272438726</t>
  </si>
  <si>
    <t>13,86</t>
  </si>
  <si>
    <t>33</t>
  </si>
  <si>
    <t>317361116</t>
  </si>
  <si>
    <t>Výztuž mostních železobetonových říms z betonářské oceli 10 505 (R) nebo BSt 500</t>
  </si>
  <si>
    <t>-2063967910</t>
  </si>
  <si>
    <t>0,15 "výztuž římsy"</t>
  </si>
  <si>
    <t>34</t>
  </si>
  <si>
    <t>327324127</t>
  </si>
  <si>
    <t>Opěrné zdi a valy z betonu železového odolný proti agresivnímu prostředí tř. C 25/30</t>
  </si>
  <si>
    <t>-1171239458</t>
  </si>
  <si>
    <t>1,85*0,3*12,6 "stěna opěrné zdi"</t>
  </si>
  <si>
    <t>35</t>
  </si>
  <si>
    <t>327351211</t>
  </si>
  <si>
    <t>Bednění opěrných zdí a valů svislých i skloněných, výšky do 20 m zřízení</t>
  </si>
  <si>
    <t>-1313684178</t>
  </si>
  <si>
    <t>2*1,85*12,6 "bednění stěn OZ"</t>
  </si>
  <si>
    <t>2*0,3*1,85 "bednění boků OZ"</t>
  </si>
  <si>
    <t>36</t>
  </si>
  <si>
    <t>327351221</t>
  </si>
  <si>
    <t>Bednění opěrných zdí a valů svislých i skloněných, výšky do 20 m odstranění</t>
  </si>
  <si>
    <t>-546571783</t>
  </si>
  <si>
    <t>47,73</t>
  </si>
  <si>
    <t>37</t>
  </si>
  <si>
    <t>327361016</t>
  </si>
  <si>
    <t>Výztuž opěrných zdí a valů průměru přes 12 mm, z oceli 10 505 (R) nebo BSt 500</t>
  </si>
  <si>
    <t>1713331390</t>
  </si>
  <si>
    <t>0,90 "výztuž stěny OZ"</t>
  </si>
  <si>
    <t>Vodorovné konstrukce</t>
  </si>
  <si>
    <t>38</t>
  </si>
  <si>
    <t>465513127</t>
  </si>
  <si>
    <t>Dlažba z lomového kamene lomařsky upraveného na cementovou maltu, s vyspárováním cementovou maltou, tl. kamene 200 mm</t>
  </si>
  <si>
    <t>1503639256</t>
  </si>
  <si>
    <t>1,25*12,6 "dlažba před OZ u řeky"</t>
  </si>
  <si>
    <t>Komunikace pozemní</t>
  </si>
  <si>
    <t>39</t>
  </si>
  <si>
    <t>564861114</t>
  </si>
  <si>
    <t>Podklad ze štěrkodrti ŠD s rozprostřením a zhutněním, po zhutnění tl. 230 mm</t>
  </si>
  <si>
    <t>-867267265</t>
  </si>
  <si>
    <t>732 "skladba A dle příčných řezů"</t>
  </si>
  <si>
    <t>40</t>
  </si>
  <si>
    <t>565221112</t>
  </si>
  <si>
    <t>Podklad ze štěrku částečně zpevněného cementovou maltou ŠCM s rozprostřením a s hutněním, po zhutnění tl. 170 mm</t>
  </si>
  <si>
    <t>1478915819</t>
  </si>
  <si>
    <t>732 "skladba A"</t>
  </si>
  <si>
    <t>41</t>
  </si>
  <si>
    <t>569941132</t>
  </si>
  <si>
    <t>Zpevnění krajnic nebo komunikací pro pěší s rozprostřením a zhutněním, po zhutnění asfaltovým recyklátem tl. 120 mm</t>
  </si>
  <si>
    <t>314893454</t>
  </si>
  <si>
    <t>280*0,5 "levá strana MK"</t>
  </si>
  <si>
    <t>42</t>
  </si>
  <si>
    <t>573211107</t>
  </si>
  <si>
    <t>Postřik spojovací PS bez posypu kamenivem z asfaltu silničního, v množství 0,30 kg/m2</t>
  </si>
  <si>
    <t>-2000551739</t>
  </si>
  <si>
    <t>43</t>
  </si>
  <si>
    <t>577134121</t>
  </si>
  <si>
    <t>Asfaltový beton vrstva obrusná ACO 11 (ABS) s rozprostřením a se zhutněním z nemodifikovaného asfaltu v pruhu šířky přes 3 m tř. I, po zhutnění tl. 40 mm</t>
  </si>
  <si>
    <t>1588778505</t>
  </si>
  <si>
    <t>1145 "asfalt ACO"</t>
  </si>
  <si>
    <t>44</t>
  </si>
  <si>
    <t>577135122</t>
  </si>
  <si>
    <t>Asfaltový beton vrstva ložní ACL 16 (ABH) s rozprostřením a zhutněním z nemodifikovaného asfaltu v pruhu šířky přes 3 m, po zhutnění tl. 40 mm</t>
  </si>
  <si>
    <t>-300868629</t>
  </si>
  <si>
    <t>570 "vyrovnávací vrstva pod asf. koberce"</t>
  </si>
  <si>
    <t>45</t>
  </si>
  <si>
    <t>577165122</t>
  </si>
  <si>
    <t>Asfaltový beton vrstva ložní ACL 16 (ABH) s rozprostřením a zhutněním z nemodifikovaného asfaltu v pruhu šířky přes 3 m, po zhutnění tl. 70 mm</t>
  </si>
  <si>
    <t>-1486116909</t>
  </si>
  <si>
    <t>1145</t>
  </si>
  <si>
    <t>Trubní vedení</t>
  </si>
  <si>
    <t>46</t>
  </si>
  <si>
    <t>895941311</t>
  </si>
  <si>
    <t>Zřízení vpusti kanalizační uliční z betonových dílců typ UVB-50</t>
  </si>
  <si>
    <t>kus</t>
  </si>
  <si>
    <t>-2072333644</t>
  </si>
  <si>
    <t>47</t>
  </si>
  <si>
    <t>R01</t>
  </si>
  <si>
    <t>uliční vpusť TBV-Q 500</t>
  </si>
  <si>
    <t>ks</t>
  </si>
  <si>
    <t>-942648195</t>
  </si>
  <si>
    <t>48</t>
  </si>
  <si>
    <t>899204112</t>
  </si>
  <si>
    <t>Osazení mříží litinových včetně rámů a košů na bahno pro třídu zatížení D400, E600</t>
  </si>
  <si>
    <t>-702524870</t>
  </si>
  <si>
    <t>49</t>
  </si>
  <si>
    <t>R02</t>
  </si>
  <si>
    <t>mříž litinová 500x500</t>
  </si>
  <si>
    <t>-994283043</t>
  </si>
  <si>
    <t>50</t>
  </si>
  <si>
    <t>899331111</t>
  </si>
  <si>
    <t>Výšková úprava uličního vstupu nebo vpusti do 200 mm zvýšením poklopu</t>
  </si>
  <si>
    <t>-784739227</t>
  </si>
  <si>
    <t>5 "stávající splašková kanalizace"</t>
  </si>
  <si>
    <t>51</t>
  </si>
  <si>
    <t>899431111</t>
  </si>
  <si>
    <t>Výšková úprava uličního vstupu nebo vpusti do 200 mm zvýšením krycího hrnce, šoupěte nebo hydrantu bez úpravy armatur</t>
  </si>
  <si>
    <t>-988805013</t>
  </si>
  <si>
    <t>25 "upřesnit při provádění"</t>
  </si>
  <si>
    <t>Ostatní konstrukce a práce, bourání</t>
  </si>
  <si>
    <t>52</t>
  </si>
  <si>
    <t>911334121</t>
  </si>
  <si>
    <t>Zábradelní svodidla ocelová s osazením sloupků kotvením do římsy, se svodnicí úrovně zádržnosti H2 s výplní z vodorovných tyčí</t>
  </si>
  <si>
    <t>m</t>
  </si>
  <si>
    <t>542896736</t>
  </si>
  <si>
    <t>53</t>
  </si>
  <si>
    <t>911334411</t>
  </si>
  <si>
    <t>Zábradelní svodidla ocelová ukončení zábradelních madel</t>
  </si>
  <si>
    <t>-1436629488</t>
  </si>
  <si>
    <t>54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</si>
  <si>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</si>
  <si>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</si>
  <si>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CS ÚRS 2017 02</t>
  </si>
  <si>
    <t>-1706249366</t>
  </si>
  <si>
    <t>272+281 "od ZÚ po obou stranách MK"</t>
  </si>
  <si>
    <t>55</t>
  </si>
  <si>
    <t>59218001</t>
  </si>
  <si>
    <t>krajník silniční betonový 50x25x8cm</t>
  </si>
  <si>
    <t>1661498546</t>
  </si>
  <si>
    <t>553*1,02 'Přepočtené koeficientem množství</t>
  </si>
  <si>
    <t>56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</si>
  <si>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</si>
  <si>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</si>
  <si>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-1857665962</t>
  </si>
  <si>
    <t>268+25 "obrubníky po pravé straně MK"</t>
  </si>
  <si>
    <t>57</t>
  </si>
  <si>
    <t>59217029</t>
  </si>
  <si>
    <t>obrubník betonový silniční nájezdový 100x15x15 cm</t>
  </si>
  <si>
    <t>1040011836</t>
  </si>
  <si>
    <t>268</t>
  </si>
  <si>
    <t>268*1,02 'Přepočtené koeficientem množství</t>
  </si>
  <si>
    <t>58</t>
  </si>
  <si>
    <t>59217021</t>
  </si>
  <si>
    <t>obrubník betonový chodníkový 100x15x30 cm</t>
  </si>
  <si>
    <t>1565959291</t>
  </si>
  <si>
    <t>25*1,02 'Přepočtené koeficientem množství</t>
  </si>
  <si>
    <t>59</t>
  </si>
  <si>
    <t>916991121</t>
  </si>
  <si>
    <t>Lože pod obrubníky, krajníky nebo obruby z dlažebních kostek z betonu prostého tř. C 16/20</t>
  </si>
  <si>
    <t>-332889460</t>
  </si>
  <si>
    <t>2*0,5*300*0,05</t>
  </si>
  <si>
    <t>60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</si>
  <si>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</si>
  <si>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</si>
  <si>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-1018988277</t>
  </si>
  <si>
    <t>61</t>
  </si>
  <si>
    <t>919735112</t>
  </si>
  <si>
    <t>Řezání stávajícího živičného krytu nebo podkladu hloubky přes 50 do 100 mm</t>
  </si>
  <si>
    <t>-1761599478</t>
  </si>
  <si>
    <t>20 "na konci MK v ulici Benátská"</t>
  </si>
  <si>
    <t>998</t>
  </si>
  <si>
    <t>Přesun hmot</t>
  </si>
  <si>
    <t>62</t>
  </si>
  <si>
    <t>998225111</t>
  </si>
  <si>
    <t>Přesun hmot pro komunikace s krytem z kameniva, monolitickým betonovým nebo živičným dopravní vzdálenost do 200 m jakékoliv délky objektu</t>
  </si>
  <si>
    <t>514405794</t>
  </si>
  <si>
    <t>SO 01x - MÍSTNÍ KOMUNIKACE - NEZPŮSOBILÉ VÝDAJE</t>
  </si>
  <si>
    <t>-1693272996</t>
  </si>
  <si>
    <t xml:space="preserve">125*0,3 </t>
  </si>
  <si>
    <t>1862198484</t>
  </si>
  <si>
    <t>37,5</t>
  </si>
  <si>
    <t>648432819</t>
  </si>
  <si>
    <t>37,5 "na skládku MS Litomyšl"</t>
  </si>
  <si>
    <t>695355789</t>
  </si>
  <si>
    <t>1526088566</t>
  </si>
  <si>
    <t>125 "planograficky z výkresu situace"</t>
  </si>
  <si>
    <t>564851114</t>
  </si>
  <si>
    <t>Podklad ze štěrkodrti ŠD s rozprostřením a zhutněním, po zhutnění tl. 180 mm</t>
  </si>
  <si>
    <t>-586621781</t>
  </si>
  <si>
    <t>(28+34)*1,05 "skladba C"</t>
  </si>
  <si>
    <t>564861111</t>
  </si>
  <si>
    <t>Podklad ze štěrkodrti ŠD s rozprostřením a zhutněním, po zhutnění tl. 200 mm</t>
  </si>
  <si>
    <t>2078586358</t>
  </si>
  <si>
    <t>125</t>
  </si>
  <si>
    <t>18*1,1 "pod chodník u lávky - skladba D"</t>
  </si>
  <si>
    <t>565211111</t>
  </si>
  <si>
    <t>Podklad ze štěrku částečně zpevněného cementovou maltou ŠCM s rozprostřením a s hutněním, po zhutnění tl. 150 mm</t>
  </si>
  <si>
    <t>393598557</t>
  </si>
  <si>
    <t>62 "skladba C"</t>
  </si>
  <si>
    <t>567114112</t>
  </si>
  <si>
    <t>Podklad ze směsi stmelené cementem SC bez dilatačních spár, s rozprostřením a zhutněním SC C 16/20 (PB II), po zhutnění tl. 100 mm</t>
  </si>
  <si>
    <t>464086633</t>
  </si>
  <si>
    <t>100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</si>
  <si>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</si>
  <si>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</si>
  <si>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1035196921</t>
  </si>
  <si>
    <t>100 "zámková dlažba přírodní"</t>
  </si>
  <si>
    <t>59245018</t>
  </si>
  <si>
    <t>dlažba skladebná betonová 20x10x6 cm přírodní</t>
  </si>
  <si>
    <t>1053515996</t>
  </si>
  <si>
    <t>100+18</t>
  </si>
  <si>
    <t>118*1,02 'Přepočtené koeficientem množství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</si>
  <si>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</si>
  <si>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</si>
  <si>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-980461415</t>
  </si>
  <si>
    <t>28+34 "pojížděný chodník a výhybna"</t>
  </si>
  <si>
    <t>59245020</t>
  </si>
  <si>
    <t>dlažba skladebná betonová 20x10x8 cm přírodní</t>
  </si>
  <si>
    <t>1764366571</t>
  </si>
  <si>
    <t>62*1,02 'Přepočtené koeficientem množství</t>
  </si>
  <si>
    <t>914111111.2</t>
  </si>
  <si>
    <t>Montáž svislé dopravní značky základní velikosti do 1 m2 objímkami na sloupky nebo konzoly</t>
  </si>
  <si>
    <t>-610311097</t>
  </si>
  <si>
    <t>R1</t>
  </si>
  <si>
    <t>dopravní značky se sloupkem</t>
  </si>
  <si>
    <t>1744491840</t>
  </si>
  <si>
    <t>916331112</t>
  </si>
  <si>
    <t>Osazení zahradního obrubníku betonového s ložem tl. od 50 do 100 mm z betonu prostého tř. C 12/15 s boční opěrou z betonu prostého tř. C 12/15</t>
  </si>
  <si>
    <t>867864885</t>
  </si>
  <si>
    <t>55 "odečteno ze situace"</t>
  </si>
  <si>
    <t>45+15 "kolem chodníků"</t>
  </si>
  <si>
    <t>59217036</t>
  </si>
  <si>
    <t>obrubník betonový parkový přírodní 50x8x25 cm</t>
  </si>
  <si>
    <t>-835858144</t>
  </si>
  <si>
    <t>55+15</t>
  </si>
  <si>
    <t>70*1,02 'Přepočtené koeficientem množství</t>
  </si>
  <si>
    <t>59217011</t>
  </si>
  <si>
    <t>obrubník betonový zahradní 50x5x20 cm</t>
  </si>
  <si>
    <t>98341195</t>
  </si>
  <si>
    <t>45*1,02 'Přepočtené koeficientem množství</t>
  </si>
  <si>
    <t>-1292842699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</si>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</sst>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0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4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42</v>
      </c>
      <c r="E29" s="44"/>
      <c r="F29" s="30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1-2019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REKONSTRUKCE ULICE PARTYZÁNSKÁ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Litomyšl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65" t="str">
        <f>IF(AN8= "","",AN8)</f>
        <v>16. 1. 2019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Litomyšl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66" t="str">
        <f>IF(E17="","",E17)</f>
        <v>KIP spol. s r.o. Litomyšl</v>
      </c>
      <c r="AN49" s="37"/>
      <c r="AO49" s="37"/>
      <c r="AP49" s="37"/>
      <c r="AQ49" s="37"/>
      <c r="AR49" s="41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66" t="str">
        <f>IF(E20="","",E20)</f>
        <v>ing.Filip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53</v>
      </c>
      <c r="D52" s="80"/>
      <c r="E52" s="80"/>
      <c r="F52" s="80"/>
      <c r="G52" s="80"/>
      <c r="H52" s="81"/>
      <c r="I52" s="82" t="s">
        <v>54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55</v>
      </c>
      <c r="AH52" s="80"/>
      <c r="AI52" s="80"/>
      <c r="AJ52" s="80"/>
      <c r="AK52" s="80"/>
      <c r="AL52" s="80"/>
      <c r="AM52" s="80"/>
      <c r="AN52" s="82" t="s">
        <v>56</v>
      </c>
      <c r="AO52" s="80"/>
      <c r="AP52" s="80"/>
      <c r="AQ52" s="84" t="s">
        <v>57</v>
      </c>
      <c r="AR52" s="41"/>
      <c r="AS52" s="85" t="s">
        <v>58</v>
      </c>
      <c r="AT52" s="86" t="s">
        <v>59</v>
      </c>
      <c r="AU52" s="86" t="s">
        <v>60</v>
      </c>
      <c r="AV52" s="86" t="s">
        <v>61</v>
      </c>
      <c r="AW52" s="86" t="s">
        <v>62</v>
      </c>
      <c r="AX52" s="86" t="s">
        <v>63</v>
      </c>
      <c r="AY52" s="86" t="s">
        <v>64</v>
      </c>
      <c r="AZ52" s="86" t="s">
        <v>65</v>
      </c>
      <c r="BA52" s="86" t="s">
        <v>66</v>
      </c>
      <c r="BB52" s="86" t="s">
        <v>67</v>
      </c>
      <c r="BC52" s="86" t="s">
        <v>68</v>
      </c>
      <c r="BD52" s="87" t="s">
        <v>69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70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ROUND(SUM(AG55:AG56),2)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19</v>
      </c>
      <c r="AR54" s="97"/>
      <c r="AS54" s="98">
        <f>ROUND(SUM(AS55:AS56),2)</f>
        <v>0</v>
      </c>
      <c r="AT54" s="99">
        <f>ROUND(SUM(AV54:AW54),2)</f>
        <v>0</v>
      </c>
      <c r="AU54" s="100">
        <f>ROUND(SUM(AU55:AU56),5)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ROUND(SUM(AZ55:AZ56),2)</f>
        <v>0</v>
      </c>
      <c r="BA54" s="99">
        <f>ROUND(SUM(BA55:BA56),2)</f>
        <v>0</v>
      </c>
      <c r="BB54" s="99">
        <f>ROUND(SUM(BB55:BB56),2)</f>
        <v>0</v>
      </c>
      <c r="BC54" s="99">
        <f>ROUND(SUM(BC55:BC56),2)</f>
        <v>0</v>
      </c>
      <c r="BD54" s="101">
        <f>ROUND(SUM(BD55:BD56),2)</f>
        <v>0</v>
      </c>
      <c r="BS54" s="102" t="s">
        <v>71</v>
      </c>
      <c r="BT54" s="102" t="s">
        <v>72</v>
      </c>
      <c r="BU54" s="103" t="s">
        <v>73</v>
      </c>
      <c r="BV54" s="102" t="s">
        <v>74</v>
      </c>
      <c r="BW54" s="102" t="s">
        <v>5</v>
      </c>
      <c r="BX54" s="102" t="s">
        <v>75</v>
      </c>
      <c r="CL54" s="102" t="s">
        <v>19</v>
      </c>
    </row>
    <row r="55" s="5" customFormat="1" ht="27" customHeight="1">
      <c r="A55" s="104" t="s">
        <v>76</v>
      </c>
      <c r="B55" s="105"/>
      <c r="C55" s="106"/>
      <c r="D55" s="107" t="s">
        <v>77</v>
      </c>
      <c r="E55" s="107"/>
      <c r="F55" s="107"/>
      <c r="G55" s="107"/>
      <c r="H55" s="107"/>
      <c r="I55" s="108"/>
      <c r="J55" s="107" t="s">
        <v>78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'SO 01 - MÍSTNÍ KOMUNIKACE...'!J30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79</v>
      </c>
      <c r="AR55" s="111"/>
      <c r="AS55" s="112">
        <v>0</v>
      </c>
      <c r="AT55" s="113">
        <f>ROUND(SUM(AV55:AW55),2)</f>
        <v>0</v>
      </c>
      <c r="AU55" s="114">
        <f>'SO 01 - MÍSTNÍ KOMUNIKACE...'!P88</f>
        <v>0</v>
      </c>
      <c r="AV55" s="113">
        <f>'SO 01 - MÍSTNÍ KOMUNIKACE...'!J33</f>
        <v>0</v>
      </c>
      <c r="AW55" s="113">
        <f>'SO 01 - MÍSTNÍ KOMUNIKACE...'!J34</f>
        <v>0</v>
      </c>
      <c r="AX55" s="113">
        <f>'SO 01 - MÍSTNÍ KOMUNIKACE...'!J35</f>
        <v>0</v>
      </c>
      <c r="AY55" s="113">
        <f>'SO 01 - MÍSTNÍ KOMUNIKACE...'!J36</f>
        <v>0</v>
      </c>
      <c r="AZ55" s="113">
        <f>'SO 01 - MÍSTNÍ KOMUNIKACE...'!F33</f>
        <v>0</v>
      </c>
      <c r="BA55" s="113">
        <f>'SO 01 - MÍSTNÍ KOMUNIKACE...'!F34</f>
        <v>0</v>
      </c>
      <c r="BB55" s="113">
        <f>'SO 01 - MÍSTNÍ KOMUNIKACE...'!F35</f>
        <v>0</v>
      </c>
      <c r="BC55" s="113">
        <f>'SO 01 - MÍSTNÍ KOMUNIKACE...'!F36</f>
        <v>0</v>
      </c>
      <c r="BD55" s="115">
        <f>'SO 01 - MÍSTNÍ KOMUNIKACE...'!F37</f>
        <v>0</v>
      </c>
      <c r="BT55" s="116" t="s">
        <v>80</v>
      </c>
      <c r="BV55" s="116" t="s">
        <v>74</v>
      </c>
      <c r="BW55" s="116" t="s">
        <v>81</v>
      </c>
      <c r="BX55" s="116" t="s">
        <v>5</v>
      </c>
      <c r="CL55" s="116" t="s">
        <v>19</v>
      </c>
      <c r="CM55" s="116" t="s">
        <v>82</v>
      </c>
    </row>
    <row r="56" s="5" customFormat="1" ht="27" customHeight="1">
      <c r="A56" s="104" t="s">
        <v>76</v>
      </c>
      <c r="B56" s="105"/>
      <c r="C56" s="106"/>
      <c r="D56" s="107" t="s">
        <v>83</v>
      </c>
      <c r="E56" s="107"/>
      <c r="F56" s="107"/>
      <c r="G56" s="107"/>
      <c r="H56" s="107"/>
      <c r="I56" s="108"/>
      <c r="J56" s="107" t="s">
        <v>84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'SO 01x - MÍSTNÍ KOMUNIKAC...'!J30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79</v>
      </c>
      <c r="AR56" s="111"/>
      <c r="AS56" s="117">
        <v>0</v>
      </c>
      <c r="AT56" s="118">
        <f>ROUND(SUM(AV56:AW56),2)</f>
        <v>0</v>
      </c>
      <c r="AU56" s="119">
        <f>'SO 01x - MÍSTNÍ KOMUNIKAC...'!P84</f>
        <v>0</v>
      </c>
      <c r="AV56" s="118">
        <f>'SO 01x - MÍSTNÍ KOMUNIKAC...'!J33</f>
        <v>0</v>
      </c>
      <c r="AW56" s="118">
        <f>'SO 01x - MÍSTNÍ KOMUNIKAC...'!J34</f>
        <v>0</v>
      </c>
      <c r="AX56" s="118">
        <f>'SO 01x - MÍSTNÍ KOMUNIKAC...'!J35</f>
        <v>0</v>
      </c>
      <c r="AY56" s="118">
        <f>'SO 01x - MÍSTNÍ KOMUNIKAC...'!J36</f>
        <v>0</v>
      </c>
      <c r="AZ56" s="118">
        <f>'SO 01x - MÍSTNÍ KOMUNIKAC...'!F33</f>
        <v>0</v>
      </c>
      <c r="BA56" s="118">
        <f>'SO 01x - MÍSTNÍ KOMUNIKAC...'!F34</f>
        <v>0</v>
      </c>
      <c r="BB56" s="118">
        <f>'SO 01x - MÍSTNÍ KOMUNIKAC...'!F35</f>
        <v>0</v>
      </c>
      <c r="BC56" s="118">
        <f>'SO 01x - MÍSTNÍ KOMUNIKAC...'!F36</f>
        <v>0</v>
      </c>
      <c r="BD56" s="120">
        <f>'SO 01x - MÍSTNÍ KOMUNIKAC...'!F37</f>
        <v>0</v>
      </c>
      <c r="BT56" s="116" t="s">
        <v>80</v>
      </c>
      <c r="BV56" s="116" t="s">
        <v>74</v>
      </c>
      <c r="BW56" s="116" t="s">
        <v>85</v>
      </c>
      <c r="BX56" s="116" t="s">
        <v>5</v>
      </c>
      <c r="CL56" s="116" t="s">
        <v>19</v>
      </c>
      <c r="CM56" s="116" t="s">
        <v>82</v>
      </c>
    </row>
    <row r="57" s="1" customFormat="1" ht="30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</row>
    <row r="58" s="1" customFormat="1" ht="6.96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1"/>
    </row>
  </sheetData>
  <sheetProtection sheet="1" formatColumns="0" formatRows="0" objects="1" scenarios="1" spinCount="100000" saltValue="hBI2BeBt73oqwTC74YRS2Ki4uY1xL5zB8LqblMC5xNjiqOXS8ldcZH9kHf2jDQGZesqXiu7HDj51BBhcJs4xtQ==" hashValue="At1YQoNdBHL5UVtEAGN+EDRWPjp0wZyBwTu2vcALir3sX2F+v8c0DVcAoMu0RmZ+jXors2jpo2smi4ugPirEWg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 01 - MÍSTNÍ KOMUNIKACE...'!C2" display="/"/>
    <hyperlink ref="A56" location="'SO 01x - MÍSTNÍ KOMUNIKA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81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82</v>
      </c>
    </row>
    <row r="4" ht="24.96" customHeight="1">
      <c r="B4" s="18"/>
      <c r="D4" s="125" t="s">
        <v>86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6" t="s">
        <v>16</v>
      </c>
      <c r="L6" s="18"/>
    </row>
    <row r="7" ht="16.5" customHeight="1">
      <c r="B7" s="18"/>
      <c r="E7" s="127" t="str">
        <f>'Rekapitulace stavby'!K6</f>
        <v>REKONSTRUKCE ULICE PARTYZÁNSKÁ</v>
      </c>
      <c r="F7" s="126"/>
      <c r="G7" s="126"/>
      <c r="H7" s="126"/>
      <c r="L7" s="18"/>
    </row>
    <row r="8" s="1" customFormat="1" ht="12" customHeight="1">
      <c r="B8" s="41"/>
      <c r="D8" s="126" t="s">
        <v>87</v>
      </c>
      <c r="I8" s="128"/>
      <c r="L8" s="41"/>
    </row>
    <row r="9" s="1" customFormat="1" ht="36.96" customHeight="1">
      <c r="B9" s="41"/>
      <c r="E9" s="129" t="s">
        <v>88</v>
      </c>
      <c r="F9" s="1"/>
      <c r="G9" s="1"/>
      <c r="H9" s="1"/>
      <c r="I9" s="128"/>
      <c r="L9" s="41"/>
    </row>
    <row r="10" s="1" customFormat="1">
      <c r="B10" s="41"/>
      <c r="I10" s="128"/>
      <c r="L10" s="41"/>
    </row>
    <row r="11" s="1" customFormat="1" ht="12" customHeight="1">
      <c r="B11" s="41"/>
      <c r="D11" s="126" t="s">
        <v>18</v>
      </c>
      <c r="F11" s="15" t="s">
        <v>19</v>
      </c>
      <c r="I11" s="130" t="s">
        <v>20</v>
      </c>
      <c r="J11" s="15" t="s">
        <v>19</v>
      </c>
      <c r="L11" s="41"/>
    </row>
    <row r="12" s="1" customFormat="1" ht="12" customHeight="1">
      <c r="B12" s="41"/>
      <c r="D12" s="126" t="s">
        <v>21</v>
      </c>
      <c r="F12" s="15" t="s">
        <v>22</v>
      </c>
      <c r="I12" s="130" t="s">
        <v>23</v>
      </c>
      <c r="J12" s="131" t="str">
        <f>'Rekapitulace stavby'!AN8</f>
        <v>16. 1. 2019</v>
      </c>
      <c r="L12" s="41"/>
    </row>
    <row r="13" s="1" customFormat="1" ht="10.8" customHeight="1">
      <c r="B13" s="41"/>
      <c r="I13" s="128"/>
      <c r="L13" s="41"/>
    </row>
    <row r="14" s="1" customFormat="1" ht="12" customHeight="1">
      <c r="B14" s="41"/>
      <c r="D14" s="126" t="s">
        <v>25</v>
      </c>
      <c r="I14" s="130" t="s">
        <v>26</v>
      </c>
      <c r="J14" s="15" t="s">
        <v>19</v>
      </c>
      <c r="L14" s="41"/>
    </row>
    <row r="15" s="1" customFormat="1" ht="18" customHeight="1">
      <c r="B15" s="41"/>
      <c r="E15" s="15" t="s">
        <v>27</v>
      </c>
      <c r="I15" s="130" t="s">
        <v>28</v>
      </c>
      <c r="J15" s="15" t="s">
        <v>19</v>
      </c>
      <c r="L15" s="41"/>
    </row>
    <row r="16" s="1" customFormat="1" ht="6.96" customHeight="1">
      <c r="B16" s="41"/>
      <c r="I16" s="128"/>
      <c r="L16" s="41"/>
    </row>
    <row r="17" s="1" customFormat="1" ht="12" customHeight="1">
      <c r="B17" s="41"/>
      <c r="D17" s="126" t="s">
        <v>29</v>
      </c>
      <c r="I17" s="130" t="s">
        <v>26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8"/>
      <c r="L19" s="41"/>
    </row>
    <row r="20" s="1" customFormat="1" ht="12" customHeight="1">
      <c r="B20" s="41"/>
      <c r="D20" s="126" t="s">
        <v>31</v>
      </c>
      <c r="I20" s="130" t="s">
        <v>26</v>
      </c>
      <c r="J20" s="15" t="s">
        <v>19</v>
      </c>
      <c r="L20" s="41"/>
    </row>
    <row r="21" s="1" customFormat="1" ht="18" customHeight="1">
      <c r="B21" s="41"/>
      <c r="E21" s="15" t="s">
        <v>32</v>
      </c>
      <c r="I21" s="130" t="s">
        <v>28</v>
      </c>
      <c r="J21" s="15" t="s">
        <v>19</v>
      </c>
      <c r="L21" s="41"/>
    </row>
    <row r="22" s="1" customFormat="1" ht="6.96" customHeight="1">
      <c r="B22" s="41"/>
      <c r="I22" s="128"/>
      <c r="L22" s="41"/>
    </row>
    <row r="23" s="1" customFormat="1" ht="12" customHeight="1">
      <c r="B23" s="41"/>
      <c r="D23" s="126" t="s">
        <v>34</v>
      </c>
      <c r="I23" s="130" t="s">
        <v>26</v>
      </c>
      <c r="J23" s="15" t="s">
        <v>19</v>
      </c>
      <c r="L23" s="41"/>
    </row>
    <row r="24" s="1" customFormat="1" ht="18" customHeight="1">
      <c r="B24" s="41"/>
      <c r="E24" s="15" t="s">
        <v>35</v>
      </c>
      <c r="I24" s="130" t="s">
        <v>28</v>
      </c>
      <c r="J24" s="15" t="s">
        <v>19</v>
      </c>
      <c r="L24" s="41"/>
    </row>
    <row r="25" s="1" customFormat="1" ht="6.96" customHeight="1">
      <c r="B25" s="41"/>
      <c r="I25" s="128"/>
      <c r="L25" s="41"/>
    </row>
    <row r="26" s="1" customFormat="1" ht="12" customHeight="1">
      <c r="B26" s="41"/>
      <c r="D26" s="126" t="s">
        <v>36</v>
      </c>
      <c r="I26" s="128"/>
      <c r="L26" s="41"/>
    </row>
    <row r="27" s="6" customFormat="1" ht="16.5" customHeight="1">
      <c r="B27" s="132"/>
      <c r="E27" s="133" t="s">
        <v>19</v>
      </c>
      <c r="F27" s="133"/>
      <c r="G27" s="133"/>
      <c r="H27" s="133"/>
      <c r="I27" s="134"/>
      <c r="L27" s="132"/>
    </row>
    <row r="28" s="1" customFormat="1" ht="6.96" customHeight="1">
      <c r="B28" s="41"/>
      <c r="I28" s="128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5"/>
      <c r="J29" s="69"/>
      <c r="K29" s="69"/>
      <c r="L29" s="41"/>
    </row>
    <row r="30" s="1" customFormat="1" ht="25.44" customHeight="1">
      <c r="B30" s="41"/>
      <c r="D30" s="136" t="s">
        <v>38</v>
      </c>
      <c r="I30" s="128"/>
      <c r="J30" s="137">
        <f>ROUND(J88,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5"/>
      <c r="J31" s="69"/>
      <c r="K31" s="69"/>
      <c r="L31" s="41"/>
    </row>
    <row r="32" s="1" customFormat="1" ht="14.4" customHeight="1">
      <c r="B32" s="41"/>
      <c r="F32" s="138" t="s">
        <v>40</v>
      </c>
      <c r="I32" s="139" t="s">
        <v>39</v>
      </c>
      <c r="J32" s="138" t="s">
        <v>41</v>
      </c>
      <c r="L32" s="41"/>
    </row>
    <row r="33" s="1" customFormat="1" ht="14.4" customHeight="1">
      <c r="B33" s="41"/>
      <c r="D33" s="126" t="s">
        <v>42</v>
      </c>
      <c r="E33" s="126" t="s">
        <v>43</v>
      </c>
      <c r="F33" s="140">
        <f>ROUND((SUM(BE88:BE228)),  2)</f>
        <v>0</v>
      </c>
      <c r="I33" s="141">
        <v>0.20999999999999999</v>
      </c>
      <c r="J33" s="140">
        <f>ROUND(((SUM(BE88:BE228))*I33),  2)</f>
        <v>0</v>
      </c>
      <c r="L33" s="41"/>
    </row>
    <row r="34" s="1" customFormat="1" ht="14.4" customHeight="1">
      <c r="B34" s="41"/>
      <c r="E34" s="126" t="s">
        <v>44</v>
      </c>
      <c r="F34" s="140">
        <f>ROUND((SUM(BF88:BF228)),  2)</f>
        <v>0</v>
      </c>
      <c r="I34" s="141">
        <v>0.14999999999999999</v>
      </c>
      <c r="J34" s="140">
        <f>ROUND(((SUM(BF88:BF228))*I34),  2)</f>
        <v>0</v>
      </c>
      <c r="L34" s="41"/>
    </row>
    <row r="35" hidden="1" s="1" customFormat="1" ht="14.4" customHeight="1">
      <c r="B35" s="41"/>
      <c r="E35" s="126" t="s">
        <v>45</v>
      </c>
      <c r="F35" s="140">
        <f>ROUND((SUM(BG88:BG228)),  2)</f>
        <v>0</v>
      </c>
      <c r="I35" s="141">
        <v>0.20999999999999999</v>
      </c>
      <c r="J35" s="140">
        <f>0</f>
        <v>0</v>
      </c>
      <c r="L35" s="41"/>
    </row>
    <row r="36" hidden="1" s="1" customFormat="1" ht="14.4" customHeight="1">
      <c r="B36" s="41"/>
      <c r="E36" s="126" t="s">
        <v>46</v>
      </c>
      <c r="F36" s="140">
        <f>ROUND((SUM(BH88:BH228)),  2)</f>
        <v>0</v>
      </c>
      <c r="I36" s="141">
        <v>0.14999999999999999</v>
      </c>
      <c r="J36" s="140">
        <f>0</f>
        <v>0</v>
      </c>
      <c r="L36" s="41"/>
    </row>
    <row r="37" hidden="1" s="1" customFormat="1" ht="14.4" customHeight="1">
      <c r="B37" s="41"/>
      <c r="E37" s="126" t="s">
        <v>47</v>
      </c>
      <c r="F37" s="140">
        <f>ROUND((SUM(BI88:BI228)),  2)</f>
        <v>0</v>
      </c>
      <c r="I37" s="141">
        <v>0</v>
      </c>
      <c r="J37" s="140">
        <f>0</f>
        <v>0</v>
      </c>
      <c r="L37" s="41"/>
    </row>
    <row r="38" s="1" customFormat="1" ht="6.96" customHeight="1">
      <c r="B38" s="41"/>
      <c r="I38" s="128"/>
      <c r="L38" s="41"/>
    </row>
    <row r="39" s="1" customFormat="1" ht="25.44" customHeight="1"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7"/>
      <c r="J39" s="148">
        <f>SUM(J30:J37)</f>
        <v>0</v>
      </c>
      <c r="K39" s="149"/>
      <c r="L39" s="41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1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1"/>
    </row>
    <row r="45" s="1" customFormat="1" ht="24.96" customHeight="1">
      <c r="B45" s="36"/>
      <c r="C45" s="21" t="s">
        <v>89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6" t="str">
        <f>E7</f>
        <v>REKONSTRUKCE ULICE PARTYZÁNSKÁ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87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 01 - MÍSTNÍ KOMUNIKACE - ZPŮSOBILÉ VÝDAJE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21</v>
      </c>
      <c r="D52" s="37"/>
      <c r="E52" s="37"/>
      <c r="F52" s="25" t="str">
        <f>F12</f>
        <v>Litomyšl</v>
      </c>
      <c r="G52" s="37"/>
      <c r="H52" s="37"/>
      <c r="I52" s="130" t="s">
        <v>23</v>
      </c>
      <c r="J52" s="65" t="str">
        <f>IF(J12="","",J12)</f>
        <v>16. 1. 2019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13.65" customHeight="1">
      <c r="B54" s="36"/>
      <c r="C54" s="30" t="s">
        <v>25</v>
      </c>
      <c r="D54" s="37"/>
      <c r="E54" s="37"/>
      <c r="F54" s="25" t="str">
        <f>E15</f>
        <v>Město Litomyšl</v>
      </c>
      <c r="G54" s="37"/>
      <c r="H54" s="37"/>
      <c r="I54" s="130" t="s">
        <v>31</v>
      </c>
      <c r="J54" s="34" t="str">
        <f>E21</f>
        <v>KIP spol. s r.o. Litomyšl</v>
      </c>
      <c r="K54" s="37"/>
      <c r="L54" s="41"/>
    </row>
    <row r="55" s="1" customFormat="1" ht="13.65" customHeight="1">
      <c r="B55" s="36"/>
      <c r="C55" s="30" t="s">
        <v>29</v>
      </c>
      <c r="D55" s="37"/>
      <c r="E55" s="37"/>
      <c r="F55" s="25" t="str">
        <f>IF(E18="","",E18)</f>
        <v>Vyplň údaj</v>
      </c>
      <c r="G55" s="37"/>
      <c r="H55" s="37"/>
      <c r="I55" s="130" t="s">
        <v>34</v>
      </c>
      <c r="J55" s="34" t="str">
        <f>E24</f>
        <v>ing.Filip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7" t="s">
        <v>90</v>
      </c>
      <c r="D57" s="158"/>
      <c r="E57" s="158"/>
      <c r="F57" s="158"/>
      <c r="G57" s="158"/>
      <c r="H57" s="158"/>
      <c r="I57" s="159"/>
      <c r="J57" s="160" t="s">
        <v>91</v>
      </c>
      <c r="K57" s="158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1" t="s">
        <v>70</v>
      </c>
      <c r="D59" s="37"/>
      <c r="E59" s="37"/>
      <c r="F59" s="37"/>
      <c r="G59" s="37"/>
      <c r="H59" s="37"/>
      <c r="I59" s="128"/>
      <c r="J59" s="95">
        <f>J88</f>
        <v>0</v>
      </c>
      <c r="K59" s="37"/>
      <c r="L59" s="41"/>
      <c r="AU59" s="15" t="s">
        <v>92</v>
      </c>
    </row>
    <row r="60" s="7" customFormat="1" ht="24.96" customHeight="1">
      <c r="B60" s="162"/>
      <c r="C60" s="163"/>
      <c r="D60" s="164" t="s">
        <v>93</v>
      </c>
      <c r="E60" s="165"/>
      <c r="F60" s="165"/>
      <c r="G60" s="165"/>
      <c r="H60" s="165"/>
      <c r="I60" s="166"/>
      <c r="J60" s="167">
        <f>J89</f>
        <v>0</v>
      </c>
      <c r="K60" s="163"/>
      <c r="L60" s="168"/>
    </row>
    <row r="61" s="8" customFormat="1" ht="19.92" customHeight="1">
      <c r="B61" s="169"/>
      <c r="C61" s="170"/>
      <c r="D61" s="171" t="s">
        <v>94</v>
      </c>
      <c r="E61" s="172"/>
      <c r="F61" s="172"/>
      <c r="G61" s="172"/>
      <c r="H61" s="172"/>
      <c r="I61" s="173"/>
      <c r="J61" s="174">
        <f>J90</f>
        <v>0</v>
      </c>
      <c r="K61" s="170"/>
      <c r="L61" s="175"/>
    </row>
    <row r="62" s="8" customFormat="1" ht="19.92" customHeight="1">
      <c r="B62" s="169"/>
      <c r="C62" s="170"/>
      <c r="D62" s="171" t="s">
        <v>95</v>
      </c>
      <c r="E62" s="172"/>
      <c r="F62" s="172"/>
      <c r="G62" s="172"/>
      <c r="H62" s="172"/>
      <c r="I62" s="173"/>
      <c r="J62" s="174">
        <f>J155</f>
        <v>0</v>
      </c>
      <c r="K62" s="170"/>
      <c r="L62" s="175"/>
    </row>
    <row r="63" s="8" customFormat="1" ht="19.92" customHeight="1">
      <c r="B63" s="169"/>
      <c r="C63" s="170"/>
      <c r="D63" s="171" t="s">
        <v>96</v>
      </c>
      <c r="E63" s="172"/>
      <c r="F63" s="172"/>
      <c r="G63" s="172"/>
      <c r="H63" s="172"/>
      <c r="I63" s="173"/>
      <c r="J63" s="174">
        <f>J160</f>
        <v>0</v>
      </c>
      <c r="K63" s="170"/>
      <c r="L63" s="175"/>
    </row>
    <row r="64" s="8" customFormat="1" ht="19.92" customHeight="1">
      <c r="B64" s="169"/>
      <c r="C64" s="170"/>
      <c r="D64" s="171" t="s">
        <v>97</v>
      </c>
      <c r="E64" s="172"/>
      <c r="F64" s="172"/>
      <c r="G64" s="172"/>
      <c r="H64" s="172"/>
      <c r="I64" s="173"/>
      <c r="J64" s="174">
        <f>J179</f>
        <v>0</v>
      </c>
      <c r="K64" s="170"/>
      <c r="L64" s="175"/>
    </row>
    <row r="65" s="8" customFormat="1" ht="19.92" customHeight="1">
      <c r="B65" s="169"/>
      <c r="C65" s="170"/>
      <c r="D65" s="171" t="s">
        <v>98</v>
      </c>
      <c r="E65" s="172"/>
      <c r="F65" s="172"/>
      <c r="G65" s="172"/>
      <c r="H65" s="172"/>
      <c r="I65" s="173"/>
      <c r="J65" s="174">
        <f>J182</f>
        <v>0</v>
      </c>
      <c r="K65" s="170"/>
      <c r="L65" s="175"/>
    </row>
    <row r="66" s="8" customFormat="1" ht="19.92" customHeight="1">
      <c r="B66" s="169"/>
      <c r="C66" s="170"/>
      <c r="D66" s="171" t="s">
        <v>99</v>
      </c>
      <c r="E66" s="172"/>
      <c r="F66" s="172"/>
      <c r="G66" s="172"/>
      <c r="H66" s="172"/>
      <c r="I66" s="173"/>
      <c r="J66" s="174">
        <f>J196</f>
        <v>0</v>
      </c>
      <c r="K66" s="170"/>
      <c r="L66" s="175"/>
    </row>
    <row r="67" s="8" customFormat="1" ht="19.92" customHeight="1">
      <c r="B67" s="169"/>
      <c r="C67" s="170"/>
      <c r="D67" s="171" t="s">
        <v>100</v>
      </c>
      <c r="E67" s="172"/>
      <c r="F67" s="172"/>
      <c r="G67" s="172"/>
      <c r="H67" s="172"/>
      <c r="I67" s="173"/>
      <c r="J67" s="174">
        <f>J207</f>
        <v>0</v>
      </c>
      <c r="K67" s="170"/>
      <c r="L67" s="175"/>
    </row>
    <row r="68" s="8" customFormat="1" ht="19.92" customHeight="1">
      <c r="B68" s="169"/>
      <c r="C68" s="170"/>
      <c r="D68" s="171" t="s">
        <v>101</v>
      </c>
      <c r="E68" s="172"/>
      <c r="F68" s="172"/>
      <c r="G68" s="172"/>
      <c r="H68" s="172"/>
      <c r="I68" s="173"/>
      <c r="J68" s="174">
        <f>J227</f>
        <v>0</v>
      </c>
      <c r="K68" s="170"/>
      <c r="L68" s="175"/>
    </row>
    <row r="69" s="1" customFormat="1" ht="21.84" customHeight="1">
      <c r="B69" s="36"/>
      <c r="C69" s="37"/>
      <c r="D69" s="37"/>
      <c r="E69" s="37"/>
      <c r="F69" s="37"/>
      <c r="G69" s="37"/>
      <c r="H69" s="37"/>
      <c r="I69" s="128"/>
      <c r="J69" s="37"/>
      <c r="K69" s="37"/>
      <c r="L69" s="41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52"/>
      <c r="J70" s="56"/>
      <c r="K70" s="56"/>
      <c r="L70" s="41"/>
    </row>
    <row r="74" s="1" customFormat="1" ht="6.96" customHeight="1">
      <c r="B74" s="57"/>
      <c r="C74" s="58"/>
      <c r="D74" s="58"/>
      <c r="E74" s="58"/>
      <c r="F74" s="58"/>
      <c r="G74" s="58"/>
      <c r="H74" s="58"/>
      <c r="I74" s="155"/>
      <c r="J74" s="58"/>
      <c r="K74" s="58"/>
      <c r="L74" s="41"/>
    </row>
    <row r="75" s="1" customFormat="1" ht="24.96" customHeight="1">
      <c r="B75" s="36"/>
      <c r="C75" s="21" t="s">
        <v>102</v>
      </c>
      <c r="D75" s="37"/>
      <c r="E75" s="37"/>
      <c r="F75" s="37"/>
      <c r="G75" s="37"/>
      <c r="H75" s="37"/>
      <c r="I75" s="128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8"/>
      <c r="J76" s="37"/>
      <c r="K76" s="37"/>
      <c r="L76" s="41"/>
    </row>
    <row r="77" s="1" customFormat="1" ht="12" customHeight="1">
      <c r="B77" s="36"/>
      <c r="C77" s="30" t="s">
        <v>16</v>
      </c>
      <c r="D77" s="37"/>
      <c r="E77" s="37"/>
      <c r="F77" s="37"/>
      <c r="G77" s="37"/>
      <c r="H77" s="37"/>
      <c r="I77" s="128"/>
      <c r="J77" s="37"/>
      <c r="K77" s="37"/>
      <c r="L77" s="41"/>
    </row>
    <row r="78" s="1" customFormat="1" ht="16.5" customHeight="1">
      <c r="B78" s="36"/>
      <c r="C78" s="37"/>
      <c r="D78" s="37"/>
      <c r="E78" s="156" t="str">
        <f>E7</f>
        <v>REKONSTRUKCE ULICE PARTYZÁNSKÁ</v>
      </c>
      <c r="F78" s="30"/>
      <c r="G78" s="30"/>
      <c r="H78" s="30"/>
      <c r="I78" s="128"/>
      <c r="J78" s="37"/>
      <c r="K78" s="37"/>
      <c r="L78" s="41"/>
    </row>
    <row r="79" s="1" customFormat="1" ht="12" customHeight="1">
      <c r="B79" s="36"/>
      <c r="C79" s="30" t="s">
        <v>87</v>
      </c>
      <c r="D79" s="37"/>
      <c r="E79" s="37"/>
      <c r="F79" s="37"/>
      <c r="G79" s="37"/>
      <c r="H79" s="37"/>
      <c r="I79" s="128"/>
      <c r="J79" s="37"/>
      <c r="K79" s="37"/>
      <c r="L79" s="41"/>
    </row>
    <row r="80" s="1" customFormat="1" ht="16.5" customHeight="1">
      <c r="B80" s="36"/>
      <c r="C80" s="37"/>
      <c r="D80" s="37"/>
      <c r="E80" s="62" t="str">
        <f>E9</f>
        <v>SO 01 - MÍSTNÍ KOMUNIKACE - ZPŮSOBILÉ VÝDAJE</v>
      </c>
      <c r="F80" s="37"/>
      <c r="G80" s="37"/>
      <c r="H80" s="37"/>
      <c r="I80" s="128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8"/>
      <c r="J81" s="37"/>
      <c r="K81" s="37"/>
      <c r="L81" s="41"/>
    </row>
    <row r="82" s="1" customFormat="1" ht="12" customHeight="1">
      <c r="B82" s="36"/>
      <c r="C82" s="30" t="s">
        <v>21</v>
      </c>
      <c r="D82" s="37"/>
      <c r="E82" s="37"/>
      <c r="F82" s="25" t="str">
        <f>F12</f>
        <v>Litomyšl</v>
      </c>
      <c r="G82" s="37"/>
      <c r="H82" s="37"/>
      <c r="I82" s="130" t="s">
        <v>23</v>
      </c>
      <c r="J82" s="65" t="str">
        <f>IF(J12="","",J12)</f>
        <v>16. 1. 2019</v>
      </c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28"/>
      <c r="J83" s="37"/>
      <c r="K83" s="37"/>
      <c r="L83" s="41"/>
    </row>
    <row r="84" s="1" customFormat="1" ht="13.65" customHeight="1">
      <c r="B84" s="36"/>
      <c r="C84" s="30" t="s">
        <v>25</v>
      </c>
      <c r="D84" s="37"/>
      <c r="E84" s="37"/>
      <c r="F84" s="25" t="str">
        <f>E15</f>
        <v>Město Litomyšl</v>
      </c>
      <c r="G84" s="37"/>
      <c r="H84" s="37"/>
      <c r="I84" s="130" t="s">
        <v>31</v>
      </c>
      <c r="J84" s="34" t="str">
        <f>E21</f>
        <v>KIP spol. s r.o. Litomyšl</v>
      </c>
      <c r="K84" s="37"/>
      <c r="L84" s="41"/>
    </row>
    <row r="85" s="1" customFormat="1" ht="13.65" customHeight="1">
      <c r="B85" s="36"/>
      <c r="C85" s="30" t="s">
        <v>29</v>
      </c>
      <c r="D85" s="37"/>
      <c r="E85" s="37"/>
      <c r="F85" s="25" t="str">
        <f>IF(E18="","",E18)</f>
        <v>Vyplň údaj</v>
      </c>
      <c r="G85" s="37"/>
      <c r="H85" s="37"/>
      <c r="I85" s="130" t="s">
        <v>34</v>
      </c>
      <c r="J85" s="34" t="str">
        <f>E24</f>
        <v>ing.Filip</v>
      </c>
      <c r="K85" s="37"/>
      <c r="L85" s="41"/>
    </row>
    <row r="86" s="1" customFormat="1" ht="10.32" customHeight="1">
      <c r="B86" s="36"/>
      <c r="C86" s="37"/>
      <c r="D86" s="37"/>
      <c r="E86" s="37"/>
      <c r="F86" s="37"/>
      <c r="G86" s="37"/>
      <c r="H86" s="37"/>
      <c r="I86" s="128"/>
      <c r="J86" s="37"/>
      <c r="K86" s="37"/>
      <c r="L86" s="41"/>
    </row>
    <row r="87" s="9" customFormat="1" ht="29.28" customHeight="1">
      <c r="B87" s="176"/>
      <c r="C87" s="177" t="s">
        <v>103</v>
      </c>
      <c r="D87" s="178" t="s">
        <v>57</v>
      </c>
      <c r="E87" s="178" t="s">
        <v>53</v>
      </c>
      <c r="F87" s="178" t="s">
        <v>54</v>
      </c>
      <c r="G87" s="178" t="s">
        <v>104</v>
      </c>
      <c r="H87" s="178" t="s">
        <v>105</v>
      </c>
      <c r="I87" s="179" t="s">
        <v>106</v>
      </c>
      <c r="J87" s="178" t="s">
        <v>91</v>
      </c>
      <c r="K87" s="180" t="s">
        <v>107</v>
      </c>
      <c r="L87" s="181"/>
      <c r="M87" s="85" t="s">
        <v>19</v>
      </c>
      <c r="N87" s="86" t="s">
        <v>42</v>
      </c>
      <c r="O87" s="86" t="s">
        <v>108</v>
      </c>
      <c r="P87" s="86" t="s">
        <v>109</v>
      </c>
      <c r="Q87" s="86" t="s">
        <v>110</v>
      </c>
      <c r="R87" s="86" t="s">
        <v>111</v>
      </c>
      <c r="S87" s="86" t="s">
        <v>112</v>
      </c>
      <c r="T87" s="87" t="s">
        <v>113</v>
      </c>
    </row>
    <row r="88" s="1" customFormat="1" ht="22.8" customHeight="1">
      <c r="B88" s="36"/>
      <c r="C88" s="92" t="s">
        <v>114</v>
      </c>
      <c r="D88" s="37"/>
      <c r="E88" s="37"/>
      <c r="F88" s="37"/>
      <c r="G88" s="37"/>
      <c r="H88" s="37"/>
      <c r="I88" s="128"/>
      <c r="J88" s="182">
        <f>BK88</f>
        <v>0</v>
      </c>
      <c r="K88" s="37"/>
      <c r="L88" s="41"/>
      <c r="M88" s="88"/>
      <c r="N88" s="89"/>
      <c r="O88" s="89"/>
      <c r="P88" s="183">
        <f>P89</f>
        <v>0</v>
      </c>
      <c r="Q88" s="89"/>
      <c r="R88" s="183">
        <f>R89</f>
        <v>278.15827955999998</v>
      </c>
      <c r="S88" s="89"/>
      <c r="T88" s="184">
        <f>T89</f>
        <v>382.06</v>
      </c>
      <c r="AT88" s="15" t="s">
        <v>71</v>
      </c>
      <c r="AU88" s="15" t="s">
        <v>92</v>
      </c>
      <c r="BK88" s="185">
        <f>BK89</f>
        <v>0</v>
      </c>
    </row>
    <row r="89" s="10" customFormat="1" ht="25.92" customHeight="1">
      <c r="B89" s="186"/>
      <c r="C89" s="187"/>
      <c r="D89" s="188" t="s">
        <v>71</v>
      </c>
      <c r="E89" s="189" t="s">
        <v>115</v>
      </c>
      <c r="F89" s="189" t="s">
        <v>116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P90+P155+P160+P179+P182+P196+P207+P227</f>
        <v>0</v>
      </c>
      <c r="Q89" s="194"/>
      <c r="R89" s="195">
        <f>R90+R155+R160+R179+R182+R196+R207+R227</f>
        <v>278.15827955999998</v>
      </c>
      <c r="S89" s="194"/>
      <c r="T89" s="196">
        <f>T90+T155+T160+T179+T182+T196+T207+T227</f>
        <v>382.06</v>
      </c>
      <c r="AR89" s="197" t="s">
        <v>80</v>
      </c>
      <c r="AT89" s="198" t="s">
        <v>71</v>
      </c>
      <c r="AU89" s="198" t="s">
        <v>72</v>
      </c>
      <c r="AY89" s="197" t="s">
        <v>117</v>
      </c>
      <c r="BK89" s="199">
        <f>BK90+BK155+BK160+BK179+BK182+BK196+BK207+BK227</f>
        <v>0</v>
      </c>
    </row>
    <row r="90" s="10" customFormat="1" ht="22.8" customHeight="1">
      <c r="B90" s="186"/>
      <c r="C90" s="187"/>
      <c r="D90" s="188" t="s">
        <v>71</v>
      </c>
      <c r="E90" s="200" t="s">
        <v>80</v>
      </c>
      <c r="F90" s="200" t="s">
        <v>118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SUM(P91:P154)</f>
        <v>0</v>
      </c>
      <c r="Q90" s="194"/>
      <c r="R90" s="195">
        <f>SUM(R91:R154)</f>
        <v>16.500799999999998</v>
      </c>
      <c r="S90" s="194"/>
      <c r="T90" s="196">
        <f>SUM(T91:T154)</f>
        <v>382.06</v>
      </c>
      <c r="AR90" s="197" t="s">
        <v>80</v>
      </c>
      <c r="AT90" s="198" t="s">
        <v>71</v>
      </c>
      <c r="AU90" s="198" t="s">
        <v>80</v>
      </c>
      <c r="AY90" s="197" t="s">
        <v>117</v>
      </c>
      <c r="BK90" s="199">
        <f>SUM(BK91:BK154)</f>
        <v>0</v>
      </c>
    </row>
    <row r="91" s="1" customFormat="1" ht="16.5" customHeight="1">
      <c r="B91" s="36"/>
      <c r="C91" s="202" t="s">
        <v>80</v>
      </c>
      <c r="D91" s="202" t="s">
        <v>119</v>
      </c>
      <c r="E91" s="203" t="s">
        <v>120</v>
      </c>
      <c r="F91" s="204" t="s">
        <v>121</v>
      </c>
      <c r="G91" s="205" t="s">
        <v>122</v>
      </c>
      <c r="H91" s="206">
        <v>525</v>
      </c>
      <c r="I91" s="207"/>
      <c r="J91" s="208">
        <f>ROUND(I91*H91,2)</f>
        <v>0</v>
      </c>
      <c r="K91" s="204" t="s">
        <v>123</v>
      </c>
      <c r="L91" s="41"/>
      <c r="M91" s="209" t="s">
        <v>19</v>
      </c>
      <c r="N91" s="210" t="s">
        <v>43</v>
      </c>
      <c r="O91" s="77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15" t="s">
        <v>124</v>
      </c>
      <c r="AT91" s="15" t="s">
        <v>119</v>
      </c>
      <c r="AU91" s="15" t="s">
        <v>82</v>
      </c>
      <c r="AY91" s="15" t="s">
        <v>117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5" t="s">
        <v>80</v>
      </c>
      <c r="BK91" s="213">
        <f>ROUND(I91*H91,2)</f>
        <v>0</v>
      </c>
      <c r="BL91" s="15" t="s">
        <v>124</v>
      </c>
      <c r="BM91" s="15" t="s">
        <v>125</v>
      </c>
    </row>
    <row r="92" s="11" customFormat="1">
      <c r="B92" s="214"/>
      <c r="C92" s="215"/>
      <c r="D92" s="216" t="s">
        <v>126</v>
      </c>
      <c r="E92" s="217" t="s">
        <v>19</v>
      </c>
      <c r="F92" s="218" t="s">
        <v>127</v>
      </c>
      <c r="G92" s="215"/>
      <c r="H92" s="219">
        <v>525</v>
      </c>
      <c r="I92" s="220"/>
      <c r="J92" s="215"/>
      <c r="K92" s="215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126</v>
      </c>
      <c r="AU92" s="225" t="s">
        <v>82</v>
      </c>
      <c r="AV92" s="11" t="s">
        <v>82</v>
      </c>
      <c r="AW92" s="11" t="s">
        <v>33</v>
      </c>
      <c r="AX92" s="11" t="s">
        <v>80</v>
      </c>
      <c r="AY92" s="225" t="s">
        <v>117</v>
      </c>
    </row>
    <row r="93" s="1" customFormat="1" ht="22.5" customHeight="1">
      <c r="B93" s="36"/>
      <c r="C93" s="202" t="s">
        <v>82</v>
      </c>
      <c r="D93" s="202" t="s">
        <v>119</v>
      </c>
      <c r="E93" s="203" t="s">
        <v>128</v>
      </c>
      <c r="F93" s="204" t="s">
        <v>129</v>
      </c>
      <c r="G93" s="205" t="s">
        <v>122</v>
      </c>
      <c r="H93" s="206">
        <v>300</v>
      </c>
      <c r="I93" s="207"/>
      <c r="J93" s="208">
        <f>ROUND(I93*H93,2)</f>
        <v>0</v>
      </c>
      <c r="K93" s="204" t="s">
        <v>130</v>
      </c>
      <c r="L93" s="41"/>
      <c r="M93" s="209" t="s">
        <v>19</v>
      </c>
      <c r="N93" s="210" t="s">
        <v>43</v>
      </c>
      <c r="O93" s="77"/>
      <c r="P93" s="211">
        <f>O93*H93</f>
        <v>0</v>
      </c>
      <c r="Q93" s="211">
        <v>0</v>
      </c>
      <c r="R93" s="211">
        <f>Q93*H93</f>
        <v>0</v>
      </c>
      <c r="S93" s="211">
        <v>0.17000000000000001</v>
      </c>
      <c r="T93" s="212">
        <f>S93*H93</f>
        <v>51.000000000000007</v>
      </c>
      <c r="AR93" s="15" t="s">
        <v>124</v>
      </c>
      <c r="AT93" s="15" t="s">
        <v>119</v>
      </c>
      <c r="AU93" s="15" t="s">
        <v>82</v>
      </c>
      <c r="AY93" s="15" t="s">
        <v>117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5" t="s">
        <v>80</v>
      </c>
      <c r="BK93" s="213">
        <f>ROUND(I93*H93,2)</f>
        <v>0</v>
      </c>
      <c r="BL93" s="15" t="s">
        <v>124</v>
      </c>
      <c r="BM93" s="15" t="s">
        <v>131</v>
      </c>
    </row>
    <row r="94" s="11" customFormat="1">
      <c r="B94" s="214"/>
      <c r="C94" s="215"/>
      <c r="D94" s="216" t="s">
        <v>126</v>
      </c>
      <c r="E94" s="217" t="s">
        <v>19</v>
      </c>
      <c r="F94" s="218" t="s">
        <v>132</v>
      </c>
      <c r="G94" s="215"/>
      <c r="H94" s="219">
        <v>300</v>
      </c>
      <c r="I94" s="220"/>
      <c r="J94" s="215"/>
      <c r="K94" s="215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126</v>
      </c>
      <c r="AU94" s="225" t="s">
        <v>82</v>
      </c>
      <c r="AV94" s="11" t="s">
        <v>82</v>
      </c>
      <c r="AW94" s="11" t="s">
        <v>33</v>
      </c>
      <c r="AX94" s="11" t="s">
        <v>80</v>
      </c>
      <c r="AY94" s="225" t="s">
        <v>117</v>
      </c>
    </row>
    <row r="95" s="1" customFormat="1" ht="33.75" customHeight="1">
      <c r="B95" s="36"/>
      <c r="C95" s="202" t="s">
        <v>133</v>
      </c>
      <c r="D95" s="202" t="s">
        <v>119</v>
      </c>
      <c r="E95" s="203" t="s">
        <v>134</v>
      </c>
      <c r="F95" s="204" t="s">
        <v>135</v>
      </c>
      <c r="G95" s="205" t="s">
        <v>122</v>
      </c>
      <c r="H95" s="206">
        <v>243</v>
      </c>
      <c r="I95" s="207"/>
      <c r="J95" s="208">
        <f>ROUND(I95*H95,2)</f>
        <v>0</v>
      </c>
      <c r="K95" s="204" t="s">
        <v>123</v>
      </c>
      <c r="L95" s="41"/>
      <c r="M95" s="209" t="s">
        <v>19</v>
      </c>
      <c r="N95" s="210" t="s">
        <v>43</v>
      </c>
      <c r="O95" s="77"/>
      <c r="P95" s="211">
        <f>O95*H95</f>
        <v>0</v>
      </c>
      <c r="Q95" s="211">
        <v>0</v>
      </c>
      <c r="R95" s="211">
        <f>Q95*H95</f>
        <v>0</v>
      </c>
      <c r="S95" s="211">
        <v>0.62</v>
      </c>
      <c r="T95" s="212">
        <f>S95*H95</f>
        <v>150.66</v>
      </c>
      <c r="AR95" s="15" t="s">
        <v>124</v>
      </c>
      <c r="AT95" s="15" t="s">
        <v>119</v>
      </c>
      <c r="AU95" s="15" t="s">
        <v>82</v>
      </c>
      <c r="AY95" s="15" t="s">
        <v>117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5" t="s">
        <v>80</v>
      </c>
      <c r="BK95" s="213">
        <f>ROUND(I95*H95,2)</f>
        <v>0</v>
      </c>
      <c r="BL95" s="15" t="s">
        <v>124</v>
      </c>
      <c r="BM95" s="15" t="s">
        <v>136</v>
      </c>
    </row>
    <row r="96" s="11" customFormat="1">
      <c r="B96" s="214"/>
      <c r="C96" s="215"/>
      <c r="D96" s="216" t="s">
        <v>126</v>
      </c>
      <c r="E96" s="217" t="s">
        <v>19</v>
      </c>
      <c r="F96" s="218" t="s">
        <v>137</v>
      </c>
      <c r="G96" s="215"/>
      <c r="H96" s="219">
        <v>243</v>
      </c>
      <c r="I96" s="220"/>
      <c r="J96" s="215"/>
      <c r="K96" s="215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126</v>
      </c>
      <c r="AU96" s="225" t="s">
        <v>82</v>
      </c>
      <c r="AV96" s="11" t="s">
        <v>82</v>
      </c>
      <c r="AW96" s="11" t="s">
        <v>33</v>
      </c>
      <c r="AX96" s="11" t="s">
        <v>80</v>
      </c>
      <c r="AY96" s="225" t="s">
        <v>117</v>
      </c>
    </row>
    <row r="97" s="1" customFormat="1" ht="22.5" customHeight="1">
      <c r="B97" s="36"/>
      <c r="C97" s="202" t="s">
        <v>124</v>
      </c>
      <c r="D97" s="202" t="s">
        <v>119</v>
      </c>
      <c r="E97" s="203" t="s">
        <v>138</v>
      </c>
      <c r="F97" s="204" t="s">
        <v>139</v>
      </c>
      <c r="G97" s="205" t="s">
        <v>122</v>
      </c>
      <c r="H97" s="206">
        <v>820</v>
      </c>
      <c r="I97" s="207"/>
      <c r="J97" s="208">
        <f>ROUND(I97*H97,2)</f>
        <v>0</v>
      </c>
      <c r="K97" s="204" t="s">
        <v>123</v>
      </c>
      <c r="L97" s="41"/>
      <c r="M97" s="209" t="s">
        <v>19</v>
      </c>
      <c r="N97" s="210" t="s">
        <v>43</v>
      </c>
      <c r="O97" s="77"/>
      <c r="P97" s="211">
        <f>O97*H97</f>
        <v>0</v>
      </c>
      <c r="Q97" s="211">
        <v>0</v>
      </c>
      <c r="R97" s="211">
        <f>Q97*H97</f>
        <v>0</v>
      </c>
      <c r="S97" s="211">
        <v>0.22</v>
      </c>
      <c r="T97" s="212">
        <f>S97*H97</f>
        <v>180.40000000000001</v>
      </c>
      <c r="AR97" s="15" t="s">
        <v>124</v>
      </c>
      <c r="AT97" s="15" t="s">
        <v>119</v>
      </c>
      <c r="AU97" s="15" t="s">
        <v>82</v>
      </c>
      <c r="AY97" s="15" t="s">
        <v>117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5" t="s">
        <v>80</v>
      </c>
      <c r="BK97" s="213">
        <f>ROUND(I97*H97,2)</f>
        <v>0</v>
      </c>
      <c r="BL97" s="15" t="s">
        <v>124</v>
      </c>
      <c r="BM97" s="15" t="s">
        <v>140</v>
      </c>
    </row>
    <row r="98" s="11" customFormat="1">
      <c r="B98" s="214"/>
      <c r="C98" s="215"/>
      <c r="D98" s="216" t="s">
        <v>126</v>
      </c>
      <c r="E98" s="217" t="s">
        <v>19</v>
      </c>
      <c r="F98" s="218" t="s">
        <v>141</v>
      </c>
      <c r="G98" s="215"/>
      <c r="H98" s="219">
        <v>820</v>
      </c>
      <c r="I98" s="220"/>
      <c r="J98" s="215"/>
      <c r="K98" s="215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126</v>
      </c>
      <c r="AU98" s="225" t="s">
        <v>82</v>
      </c>
      <c r="AV98" s="11" t="s">
        <v>82</v>
      </c>
      <c r="AW98" s="11" t="s">
        <v>33</v>
      </c>
      <c r="AX98" s="11" t="s">
        <v>80</v>
      </c>
      <c r="AY98" s="225" t="s">
        <v>117</v>
      </c>
    </row>
    <row r="99" s="1" customFormat="1" ht="16.5" customHeight="1">
      <c r="B99" s="36"/>
      <c r="C99" s="202" t="s">
        <v>142</v>
      </c>
      <c r="D99" s="202" t="s">
        <v>119</v>
      </c>
      <c r="E99" s="203" t="s">
        <v>143</v>
      </c>
      <c r="F99" s="204" t="s">
        <v>144</v>
      </c>
      <c r="G99" s="205" t="s">
        <v>145</v>
      </c>
      <c r="H99" s="206">
        <v>50</v>
      </c>
      <c r="I99" s="207"/>
      <c r="J99" s="208">
        <f>ROUND(I99*H99,2)</f>
        <v>0</v>
      </c>
      <c r="K99" s="204" t="s">
        <v>123</v>
      </c>
      <c r="L99" s="41"/>
      <c r="M99" s="209" t="s">
        <v>19</v>
      </c>
      <c r="N99" s="210" t="s">
        <v>43</v>
      </c>
      <c r="O99" s="77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AR99" s="15" t="s">
        <v>124</v>
      </c>
      <c r="AT99" s="15" t="s">
        <v>119</v>
      </c>
      <c r="AU99" s="15" t="s">
        <v>82</v>
      </c>
      <c r="AY99" s="15" t="s">
        <v>117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5" t="s">
        <v>80</v>
      </c>
      <c r="BK99" s="213">
        <f>ROUND(I99*H99,2)</f>
        <v>0</v>
      </c>
      <c r="BL99" s="15" t="s">
        <v>124</v>
      </c>
      <c r="BM99" s="15" t="s">
        <v>146</v>
      </c>
    </row>
    <row r="100" s="11" customFormat="1">
      <c r="B100" s="214"/>
      <c r="C100" s="215"/>
      <c r="D100" s="216" t="s">
        <v>126</v>
      </c>
      <c r="E100" s="217" t="s">
        <v>19</v>
      </c>
      <c r="F100" s="218" t="s">
        <v>147</v>
      </c>
      <c r="G100" s="215"/>
      <c r="H100" s="219">
        <v>50</v>
      </c>
      <c r="I100" s="220"/>
      <c r="J100" s="215"/>
      <c r="K100" s="215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126</v>
      </c>
      <c r="AU100" s="225" t="s">
        <v>82</v>
      </c>
      <c r="AV100" s="11" t="s">
        <v>82</v>
      </c>
      <c r="AW100" s="11" t="s">
        <v>33</v>
      </c>
      <c r="AX100" s="11" t="s">
        <v>80</v>
      </c>
      <c r="AY100" s="225" t="s">
        <v>117</v>
      </c>
    </row>
    <row r="101" s="1" customFormat="1" ht="22.5" customHeight="1">
      <c r="B101" s="36"/>
      <c r="C101" s="202" t="s">
        <v>148</v>
      </c>
      <c r="D101" s="202" t="s">
        <v>119</v>
      </c>
      <c r="E101" s="203" t="s">
        <v>149</v>
      </c>
      <c r="F101" s="204" t="s">
        <v>150</v>
      </c>
      <c r="G101" s="205" t="s">
        <v>151</v>
      </c>
      <c r="H101" s="206">
        <v>187.80000000000001</v>
      </c>
      <c r="I101" s="207"/>
      <c r="J101" s="208">
        <f>ROUND(I101*H101,2)</f>
        <v>0</v>
      </c>
      <c r="K101" s="204" t="s">
        <v>130</v>
      </c>
      <c r="L101" s="41"/>
      <c r="M101" s="209" t="s">
        <v>19</v>
      </c>
      <c r="N101" s="210" t="s">
        <v>43</v>
      </c>
      <c r="O101" s="77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15" t="s">
        <v>124</v>
      </c>
      <c r="AT101" s="15" t="s">
        <v>119</v>
      </c>
      <c r="AU101" s="15" t="s">
        <v>82</v>
      </c>
      <c r="AY101" s="15" t="s">
        <v>117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5" t="s">
        <v>80</v>
      </c>
      <c r="BK101" s="213">
        <f>ROUND(I101*H101,2)</f>
        <v>0</v>
      </c>
      <c r="BL101" s="15" t="s">
        <v>124</v>
      </c>
      <c r="BM101" s="15" t="s">
        <v>152</v>
      </c>
    </row>
    <row r="102" s="11" customFormat="1">
      <c r="B102" s="214"/>
      <c r="C102" s="215"/>
      <c r="D102" s="216" t="s">
        <v>126</v>
      </c>
      <c r="E102" s="217" t="s">
        <v>19</v>
      </c>
      <c r="F102" s="218" t="s">
        <v>153</v>
      </c>
      <c r="G102" s="215"/>
      <c r="H102" s="219">
        <v>37.799999999999997</v>
      </c>
      <c r="I102" s="220"/>
      <c r="J102" s="215"/>
      <c r="K102" s="215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126</v>
      </c>
      <c r="AU102" s="225" t="s">
        <v>82</v>
      </c>
      <c r="AV102" s="11" t="s">
        <v>82</v>
      </c>
      <c r="AW102" s="11" t="s">
        <v>33</v>
      </c>
      <c r="AX102" s="11" t="s">
        <v>72</v>
      </c>
      <c r="AY102" s="225" t="s">
        <v>117</v>
      </c>
    </row>
    <row r="103" s="11" customFormat="1">
      <c r="B103" s="214"/>
      <c r="C103" s="215"/>
      <c r="D103" s="216" t="s">
        <v>126</v>
      </c>
      <c r="E103" s="217" t="s">
        <v>19</v>
      </c>
      <c r="F103" s="218" t="s">
        <v>154</v>
      </c>
      <c r="G103" s="215"/>
      <c r="H103" s="219">
        <v>150</v>
      </c>
      <c r="I103" s="220"/>
      <c r="J103" s="215"/>
      <c r="K103" s="215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126</v>
      </c>
      <c r="AU103" s="225" t="s">
        <v>82</v>
      </c>
      <c r="AV103" s="11" t="s">
        <v>82</v>
      </c>
      <c r="AW103" s="11" t="s">
        <v>33</v>
      </c>
      <c r="AX103" s="11" t="s">
        <v>72</v>
      </c>
      <c r="AY103" s="225" t="s">
        <v>117</v>
      </c>
    </row>
    <row r="104" s="12" customFormat="1">
      <c r="B104" s="226"/>
      <c r="C104" s="227"/>
      <c r="D104" s="216" t="s">
        <v>126</v>
      </c>
      <c r="E104" s="228" t="s">
        <v>19</v>
      </c>
      <c r="F104" s="229" t="s">
        <v>155</v>
      </c>
      <c r="G104" s="227"/>
      <c r="H104" s="230">
        <v>187.80000000000001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126</v>
      </c>
      <c r="AU104" s="236" t="s">
        <v>82</v>
      </c>
      <c r="AV104" s="12" t="s">
        <v>124</v>
      </c>
      <c r="AW104" s="12" t="s">
        <v>33</v>
      </c>
      <c r="AX104" s="12" t="s">
        <v>80</v>
      </c>
      <c r="AY104" s="236" t="s">
        <v>117</v>
      </c>
    </row>
    <row r="105" s="1" customFormat="1" ht="22.5" customHeight="1">
      <c r="B105" s="36"/>
      <c r="C105" s="202" t="s">
        <v>156</v>
      </c>
      <c r="D105" s="202" t="s">
        <v>119</v>
      </c>
      <c r="E105" s="203" t="s">
        <v>157</v>
      </c>
      <c r="F105" s="204" t="s">
        <v>158</v>
      </c>
      <c r="G105" s="205" t="s">
        <v>151</v>
      </c>
      <c r="H105" s="206">
        <v>187.80000000000001</v>
      </c>
      <c r="I105" s="207"/>
      <c r="J105" s="208">
        <f>ROUND(I105*H105,2)</f>
        <v>0</v>
      </c>
      <c r="K105" s="204" t="s">
        <v>130</v>
      </c>
      <c r="L105" s="41"/>
      <c r="M105" s="209" t="s">
        <v>19</v>
      </c>
      <c r="N105" s="210" t="s">
        <v>43</v>
      </c>
      <c r="O105" s="77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15" t="s">
        <v>124</v>
      </c>
      <c r="AT105" s="15" t="s">
        <v>119</v>
      </c>
      <c r="AU105" s="15" t="s">
        <v>82</v>
      </c>
      <c r="AY105" s="15" t="s">
        <v>117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5" t="s">
        <v>80</v>
      </c>
      <c r="BK105" s="213">
        <f>ROUND(I105*H105,2)</f>
        <v>0</v>
      </c>
      <c r="BL105" s="15" t="s">
        <v>124</v>
      </c>
      <c r="BM105" s="15" t="s">
        <v>159</v>
      </c>
    </row>
    <row r="106" s="11" customFormat="1">
      <c r="B106" s="214"/>
      <c r="C106" s="215"/>
      <c r="D106" s="216" t="s">
        <v>126</v>
      </c>
      <c r="E106" s="217" t="s">
        <v>19</v>
      </c>
      <c r="F106" s="218" t="s">
        <v>160</v>
      </c>
      <c r="G106" s="215"/>
      <c r="H106" s="219">
        <v>37.799999999999997</v>
      </c>
      <c r="I106" s="220"/>
      <c r="J106" s="215"/>
      <c r="K106" s="215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126</v>
      </c>
      <c r="AU106" s="225" t="s">
        <v>82</v>
      </c>
      <c r="AV106" s="11" t="s">
        <v>82</v>
      </c>
      <c r="AW106" s="11" t="s">
        <v>33</v>
      </c>
      <c r="AX106" s="11" t="s">
        <v>72</v>
      </c>
      <c r="AY106" s="225" t="s">
        <v>117</v>
      </c>
    </row>
    <row r="107" s="11" customFormat="1">
      <c r="B107" s="214"/>
      <c r="C107" s="215"/>
      <c r="D107" s="216" t="s">
        <v>126</v>
      </c>
      <c r="E107" s="217" t="s">
        <v>19</v>
      </c>
      <c r="F107" s="218" t="s">
        <v>154</v>
      </c>
      <c r="G107" s="215"/>
      <c r="H107" s="219">
        <v>150</v>
      </c>
      <c r="I107" s="220"/>
      <c r="J107" s="215"/>
      <c r="K107" s="215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126</v>
      </c>
      <c r="AU107" s="225" t="s">
        <v>82</v>
      </c>
      <c r="AV107" s="11" t="s">
        <v>82</v>
      </c>
      <c r="AW107" s="11" t="s">
        <v>33</v>
      </c>
      <c r="AX107" s="11" t="s">
        <v>72</v>
      </c>
      <c r="AY107" s="225" t="s">
        <v>117</v>
      </c>
    </row>
    <row r="108" s="12" customFormat="1">
      <c r="B108" s="226"/>
      <c r="C108" s="227"/>
      <c r="D108" s="216" t="s">
        <v>126</v>
      </c>
      <c r="E108" s="228" t="s">
        <v>19</v>
      </c>
      <c r="F108" s="229" t="s">
        <v>155</v>
      </c>
      <c r="G108" s="227"/>
      <c r="H108" s="230">
        <v>187.80000000000001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126</v>
      </c>
      <c r="AU108" s="236" t="s">
        <v>82</v>
      </c>
      <c r="AV108" s="12" t="s">
        <v>124</v>
      </c>
      <c r="AW108" s="12" t="s">
        <v>33</v>
      </c>
      <c r="AX108" s="12" t="s">
        <v>80</v>
      </c>
      <c r="AY108" s="236" t="s">
        <v>117</v>
      </c>
    </row>
    <row r="109" s="1" customFormat="1" ht="22.5" customHeight="1">
      <c r="B109" s="36"/>
      <c r="C109" s="202" t="s">
        <v>161</v>
      </c>
      <c r="D109" s="202" t="s">
        <v>119</v>
      </c>
      <c r="E109" s="203" t="s">
        <v>162</v>
      </c>
      <c r="F109" s="204" t="s">
        <v>163</v>
      </c>
      <c r="G109" s="205" t="s">
        <v>151</v>
      </c>
      <c r="H109" s="206">
        <v>17.010000000000002</v>
      </c>
      <c r="I109" s="207"/>
      <c r="J109" s="208">
        <f>ROUND(I109*H109,2)</f>
        <v>0</v>
      </c>
      <c r="K109" s="204" t="s">
        <v>123</v>
      </c>
      <c r="L109" s="41"/>
      <c r="M109" s="209" t="s">
        <v>19</v>
      </c>
      <c r="N109" s="210" t="s">
        <v>43</v>
      </c>
      <c r="O109" s="77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15" t="s">
        <v>124</v>
      </c>
      <c r="AT109" s="15" t="s">
        <v>119</v>
      </c>
      <c r="AU109" s="15" t="s">
        <v>82</v>
      </c>
      <c r="AY109" s="15" t="s">
        <v>117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5" t="s">
        <v>80</v>
      </c>
      <c r="BK109" s="213">
        <f>ROUND(I109*H109,2)</f>
        <v>0</v>
      </c>
      <c r="BL109" s="15" t="s">
        <v>124</v>
      </c>
      <c r="BM109" s="15" t="s">
        <v>164</v>
      </c>
    </row>
    <row r="110" s="11" customFormat="1">
      <c r="B110" s="214"/>
      <c r="C110" s="215"/>
      <c r="D110" s="216" t="s">
        <v>126</v>
      </c>
      <c r="E110" s="217" t="s">
        <v>19</v>
      </c>
      <c r="F110" s="218" t="s">
        <v>165</v>
      </c>
      <c r="G110" s="215"/>
      <c r="H110" s="219">
        <v>17.010000000000002</v>
      </c>
      <c r="I110" s="220"/>
      <c r="J110" s="215"/>
      <c r="K110" s="215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126</v>
      </c>
      <c r="AU110" s="225" t="s">
        <v>82</v>
      </c>
      <c r="AV110" s="11" t="s">
        <v>82</v>
      </c>
      <c r="AW110" s="11" t="s">
        <v>33</v>
      </c>
      <c r="AX110" s="11" t="s">
        <v>80</v>
      </c>
      <c r="AY110" s="225" t="s">
        <v>117</v>
      </c>
    </row>
    <row r="111" s="1" customFormat="1" ht="22.5" customHeight="1">
      <c r="B111" s="36"/>
      <c r="C111" s="202" t="s">
        <v>166</v>
      </c>
      <c r="D111" s="202" t="s">
        <v>119</v>
      </c>
      <c r="E111" s="203" t="s">
        <v>167</v>
      </c>
      <c r="F111" s="204" t="s">
        <v>168</v>
      </c>
      <c r="G111" s="205" t="s">
        <v>151</v>
      </c>
      <c r="H111" s="206">
        <v>50</v>
      </c>
      <c r="I111" s="207"/>
      <c r="J111" s="208">
        <f>ROUND(I111*H111,2)</f>
        <v>0</v>
      </c>
      <c r="K111" s="204" t="s">
        <v>130</v>
      </c>
      <c r="L111" s="41"/>
      <c r="M111" s="209" t="s">
        <v>19</v>
      </c>
      <c r="N111" s="210" t="s">
        <v>43</v>
      </c>
      <c r="O111" s="77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AR111" s="15" t="s">
        <v>124</v>
      </c>
      <c r="AT111" s="15" t="s">
        <v>119</v>
      </c>
      <c r="AU111" s="15" t="s">
        <v>82</v>
      </c>
      <c r="AY111" s="15" t="s">
        <v>117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5" t="s">
        <v>80</v>
      </c>
      <c r="BK111" s="213">
        <f>ROUND(I111*H111,2)</f>
        <v>0</v>
      </c>
      <c r="BL111" s="15" t="s">
        <v>124</v>
      </c>
      <c r="BM111" s="15" t="s">
        <v>169</v>
      </c>
    </row>
    <row r="112" s="11" customFormat="1">
      <c r="B112" s="214"/>
      <c r="C112" s="215"/>
      <c r="D112" s="216" t="s">
        <v>126</v>
      </c>
      <c r="E112" s="217" t="s">
        <v>19</v>
      </c>
      <c r="F112" s="218" t="s">
        <v>170</v>
      </c>
      <c r="G112" s="215"/>
      <c r="H112" s="219">
        <v>50</v>
      </c>
      <c r="I112" s="220"/>
      <c r="J112" s="215"/>
      <c r="K112" s="215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126</v>
      </c>
      <c r="AU112" s="225" t="s">
        <v>82</v>
      </c>
      <c r="AV112" s="11" t="s">
        <v>82</v>
      </c>
      <c r="AW112" s="11" t="s">
        <v>33</v>
      </c>
      <c r="AX112" s="11" t="s">
        <v>80</v>
      </c>
      <c r="AY112" s="225" t="s">
        <v>117</v>
      </c>
    </row>
    <row r="113" s="1" customFormat="1" ht="22.5" customHeight="1">
      <c r="B113" s="36"/>
      <c r="C113" s="202" t="s">
        <v>171</v>
      </c>
      <c r="D113" s="202" t="s">
        <v>119</v>
      </c>
      <c r="E113" s="203" t="s">
        <v>172</v>
      </c>
      <c r="F113" s="204" t="s">
        <v>173</v>
      </c>
      <c r="G113" s="205" t="s">
        <v>151</v>
      </c>
      <c r="H113" s="206">
        <v>20.411999999999999</v>
      </c>
      <c r="I113" s="207"/>
      <c r="J113" s="208">
        <f>ROUND(I113*H113,2)</f>
        <v>0</v>
      </c>
      <c r="K113" s="204" t="s">
        <v>130</v>
      </c>
      <c r="L113" s="41"/>
      <c r="M113" s="209" t="s">
        <v>19</v>
      </c>
      <c r="N113" s="210" t="s">
        <v>43</v>
      </c>
      <c r="O113" s="77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15" t="s">
        <v>124</v>
      </c>
      <c r="AT113" s="15" t="s">
        <v>119</v>
      </c>
      <c r="AU113" s="15" t="s">
        <v>82</v>
      </c>
      <c r="AY113" s="15" t="s">
        <v>117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5" t="s">
        <v>80</v>
      </c>
      <c r="BK113" s="213">
        <f>ROUND(I113*H113,2)</f>
        <v>0</v>
      </c>
      <c r="BL113" s="15" t="s">
        <v>124</v>
      </c>
      <c r="BM113" s="15" t="s">
        <v>174</v>
      </c>
    </row>
    <row r="114" s="11" customFormat="1">
      <c r="B114" s="214"/>
      <c r="C114" s="215"/>
      <c r="D114" s="216" t="s">
        <v>126</v>
      </c>
      <c r="E114" s="217" t="s">
        <v>19</v>
      </c>
      <c r="F114" s="218" t="s">
        <v>175</v>
      </c>
      <c r="G114" s="215"/>
      <c r="H114" s="219">
        <v>20.411999999999999</v>
      </c>
      <c r="I114" s="220"/>
      <c r="J114" s="215"/>
      <c r="K114" s="215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126</v>
      </c>
      <c r="AU114" s="225" t="s">
        <v>82</v>
      </c>
      <c r="AV114" s="11" t="s">
        <v>82</v>
      </c>
      <c r="AW114" s="11" t="s">
        <v>33</v>
      </c>
      <c r="AX114" s="11" t="s">
        <v>80</v>
      </c>
      <c r="AY114" s="225" t="s">
        <v>117</v>
      </c>
    </row>
    <row r="115" s="1" customFormat="1" ht="22.5" customHeight="1">
      <c r="B115" s="36"/>
      <c r="C115" s="202" t="s">
        <v>176</v>
      </c>
      <c r="D115" s="202" t="s">
        <v>119</v>
      </c>
      <c r="E115" s="203" t="s">
        <v>177</v>
      </c>
      <c r="F115" s="204" t="s">
        <v>178</v>
      </c>
      <c r="G115" s="205" t="s">
        <v>151</v>
      </c>
      <c r="H115" s="206">
        <v>10.199999999999999</v>
      </c>
      <c r="I115" s="207"/>
      <c r="J115" s="208">
        <f>ROUND(I115*H115,2)</f>
        <v>0</v>
      </c>
      <c r="K115" s="204" t="s">
        <v>130</v>
      </c>
      <c r="L115" s="41"/>
      <c r="M115" s="209" t="s">
        <v>19</v>
      </c>
      <c r="N115" s="210" t="s">
        <v>43</v>
      </c>
      <c r="O115" s="77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15" t="s">
        <v>124</v>
      </c>
      <c r="AT115" s="15" t="s">
        <v>119</v>
      </c>
      <c r="AU115" s="15" t="s">
        <v>82</v>
      </c>
      <c r="AY115" s="15" t="s">
        <v>117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5" t="s">
        <v>80</v>
      </c>
      <c r="BK115" s="213">
        <f>ROUND(I115*H115,2)</f>
        <v>0</v>
      </c>
      <c r="BL115" s="15" t="s">
        <v>124</v>
      </c>
      <c r="BM115" s="15" t="s">
        <v>179</v>
      </c>
    </row>
    <row r="116" s="11" customFormat="1">
      <c r="B116" s="214"/>
      <c r="C116" s="215"/>
      <c r="D116" s="216" t="s">
        <v>126</v>
      </c>
      <c r="E116" s="217" t="s">
        <v>19</v>
      </c>
      <c r="F116" s="218" t="s">
        <v>180</v>
      </c>
      <c r="G116" s="215"/>
      <c r="H116" s="219">
        <v>10.199999999999999</v>
      </c>
      <c r="I116" s="220"/>
      <c r="J116" s="215"/>
      <c r="K116" s="215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126</v>
      </c>
      <c r="AU116" s="225" t="s">
        <v>82</v>
      </c>
      <c r="AV116" s="11" t="s">
        <v>82</v>
      </c>
      <c r="AW116" s="11" t="s">
        <v>33</v>
      </c>
      <c r="AX116" s="11" t="s">
        <v>80</v>
      </c>
      <c r="AY116" s="225" t="s">
        <v>117</v>
      </c>
    </row>
    <row r="117" s="1" customFormat="1" ht="22.5" customHeight="1">
      <c r="B117" s="36"/>
      <c r="C117" s="202" t="s">
        <v>181</v>
      </c>
      <c r="D117" s="202" t="s">
        <v>119</v>
      </c>
      <c r="E117" s="203" t="s">
        <v>182</v>
      </c>
      <c r="F117" s="204" t="s">
        <v>183</v>
      </c>
      <c r="G117" s="205" t="s">
        <v>151</v>
      </c>
      <c r="H117" s="206">
        <v>105</v>
      </c>
      <c r="I117" s="207"/>
      <c r="J117" s="208">
        <f>ROUND(I117*H117,2)</f>
        <v>0</v>
      </c>
      <c r="K117" s="204" t="s">
        <v>123</v>
      </c>
      <c r="L117" s="41"/>
      <c r="M117" s="209" t="s">
        <v>19</v>
      </c>
      <c r="N117" s="210" t="s">
        <v>43</v>
      </c>
      <c r="O117" s="77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15" t="s">
        <v>124</v>
      </c>
      <c r="AT117" s="15" t="s">
        <v>119</v>
      </c>
      <c r="AU117" s="15" t="s">
        <v>82</v>
      </c>
      <c r="AY117" s="15" t="s">
        <v>117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5" t="s">
        <v>80</v>
      </c>
      <c r="BK117" s="213">
        <f>ROUND(I117*H117,2)</f>
        <v>0</v>
      </c>
      <c r="BL117" s="15" t="s">
        <v>124</v>
      </c>
      <c r="BM117" s="15" t="s">
        <v>184</v>
      </c>
    </row>
    <row r="118" s="11" customFormat="1">
      <c r="B118" s="214"/>
      <c r="C118" s="215"/>
      <c r="D118" s="216" t="s">
        <v>126</v>
      </c>
      <c r="E118" s="217" t="s">
        <v>19</v>
      </c>
      <c r="F118" s="218" t="s">
        <v>185</v>
      </c>
      <c r="G118" s="215"/>
      <c r="H118" s="219">
        <v>52.5</v>
      </c>
      <c r="I118" s="220"/>
      <c r="J118" s="215"/>
      <c r="K118" s="215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126</v>
      </c>
      <c r="AU118" s="225" t="s">
        <v>82</v>
      </c>
      <c r="AV118" s="11" t="s">
        <v>82</v>
      </c>
      <c r="AW118" s="11" t="s">
        <v>33</v>
      </c>
      <c r="AX118" s="11" t="s">
        <v>72</v>
      </c>
      <c r="AY118" s="225" t="s">
        <v>117</v>
      </c>
    </row>
    <row r="119" s="11" customFormat="1">
      <c r="B119" s="214"/>
      <c r="C119" s="215"/>
      <c r="D119" s="216" t="s">
        <v>126</v>
      </c>
      <c r="E119" s="217" t="s">
        <v>19</v>
      </c>
      <c r="F119" s="218" t="s">
        <v>186</v>
      </c>
      <c r="G119" s="215"/>
      <c r="H119" s="219">
        <v>52.5</v>
      </c>
      <c r="I119" s="220"/>
      <c r="J119" s="215"/>
      <c r="K119" s="215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126</v>
      </c>
      <c r="AU119" s="225" t="s">
        <v>82</v>
      </c>
      <c r="AV119" s="11" t="s">
        <v>82</v>
      </c>
      <c r="AW119" s="11" t="s">
        <v>33</v>
      </c>
      <c r="AX119" s="11" t="s">
        <v>72</v>
      </c>
      <c r="AY119" s="225" t="s">
        <v>117</v>
      </c>
    </row>
    <row r="120" s="12" customFormat="1">
      <c r="B120" s="226"/>
      <c r="C120" s="227"/>
      <c r="D120" s="216" t="s">
        <v>126</v>
      </c>
      <c r="E120" s="228" t="s">
        <v>19</v>
      </c>
      <c r="F120" s="229" t="s">
        <v>155</v>
      </c>
      <c r="G120" s="227"/>
      <c r="H120" s="230">
        <v>105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126</v>
      </c>
      <c r="AU120" s="236" t="s">
        <v>82</v>
      </c>
      <c r="AV120" s="12" t="s">
        <v>124</v>
      </c>
      <c r="AW120" s="12" t="s">
        <v>33</v>
      </c>
      <c r="AX120" s="12" t="s">
        <v>80</v>
      </c>
      <c r="AY120" s="236" t="s">
        <v>117</v>
      </c>
    </row>
    <row r="121" s="1" customFormat="1" ht="22.5" customHeight="1">
      <c r="B121" s="36"/>
      <c r="C121" s="202" t="s">
        <v>187</v>
      </c>
      <c r="D121" s="202" t="s">
        <v>119</v>
      </c>
      <c r="E121" s="203" t="s">
        <v>188</v>
      </c>
      <c r="F121" s="204" t="s">
        <v>189</v>
      </c>
      <c r="G121" s="205" t="s">
        <v>151</v>
      </c>
      <c r="H121" s="206">
        <v>130</v>
      </c>
      <c r="I121" s="207"/>
      <c r="J121" s="208">
        <f>ROUND(I121*H121,2)</f>
        <v>0</v>
      </c>
      <c r="K121" s="204" t="s">
        <v>123</v>
      </c>
      <c r="L121" s="41"/>
      <c r="M121" s="209" t="s">
        <v>19</v>
      </c>
      <c r="N121" s="210" t="s">
        <v>43</v>
      </c>
      <c r="O121" s="7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AR121" s="15" t="s">
        <v>124</v>
      </c>
      <c r="AT121" s="15" t="s">
        <v>119</v>
      </c>
      <c r="AU121" s="15" t="s">
        <v>82</v>
      </c>
      <c r="AY121" s="15" t="s">
        <v>117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5" t="s">
        <v>80</v>
      </c>
      <c r="BK121" s="213">
        <f>ROUND(I121*H121,2)</f>
        <v>0</v>
      </c>
      <c r="BL121" s="15" t="s">
        <v>124</v>
      </c>
      <c r="BM121" s="15" t="s">
        <v>190</v>
      </c>
    </row>
    <row r="122" s="11" customFormat="1">
      <c r="B122" s="214"/>
      <c r="C122" s="215"/>
      <c r="D122" s="216" t="s">
        <v>126</v>
      </c>
      <c r="E122" s="217" t="s">
        <v>19</v>
      </c>
      <c r="F122" s="218" t="s">
        <v>191</v>
      </c>
      <c r="G122" s="215"/>
      <c r="H122" s="219">
        <v>130</v>
      </c>
      <c r="I122" s="220"/>
      <c r="J122" s="215"/>
      <c r="K122" s="215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126</v>
      </c>
      <c r="AU122" s="225" t="s">
        <v>82</v>
      </c>
      <c r="AV122" s="11" t="s">
        <v>82</v>
      </c>
      <c r="AW122" s="11" t="s">
        <v>33</v>
      </c>
      <c r="AX122" s="11" t="s">
        <v>80</v>
      </c>
      <c r="AY122" s="225" t="s">
        <v>117</v>
      </c>
    </row>
    <row r="123" s="1" customFormat="1" ht="22.5" customHeight="1">
      <c r="B123" s="36"/>
      <c r="C123" s="202" t="s">
        <v>192</v>
      </c>
      <c r="D123" s="202" t="s">
        <v>119</v>
      </c>
      <c r="E123" s="203" t="s">
        <v>193</v>
      </c>
      <c r="F123" s="204" t="s">
        <v>194</v>
      </c>
      <c r="G123" s="205" t="s">
        <v>151</v>
      </c>
      <c r="H123" s="206">
        <v>650</v>
      </c>
      <c r="I123" s="207"/>
      <c r="J123" s="208">
        <f>ROUND(I123*H123,2)</f>
        <v>0</v>
      </c>
      <c r="K123" s="204" t="s">
        <v>123</v>
      </c>
      <c r="L123" s="41"/>
      <c r="M123" s="209" t="s">
        <v>19</v>
      </c>
      <c r="N123" s="210" t="s">
        <v>43</v>
      </c>
      <c r="O123" s="7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AR123" s="15" t="s">
        <v>124</v>
      </c>
      <c r="AT123" s="15" t="s">
        <v>119</v>
      </c>
      <c r="AU123" s="15" t="s">
        <v>82</v>
      </c>
      <c r="AY123" s="15" t="s">
        <v>117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5" t="s">
        <v>80</v>
      </c>
      <c r="BK123" s="213">
        <f>ROUND(I123*H123,2)</f>
        <v>0</v>
      </c>
      <c r="BL123" s="15" t="s">
        <v>124</v>
      </c>
      <c r="BM123" s="15" t="s">
        <v>195</v>
      </c>
    </row>
    <row r="124" s="11" customFormat="1">
      <c r="B124" s="214"/>
      <c r="C124" s="215"/>
      <c r="D124" s="216" t="s">
        <v>126</v>
      </c>
      <c r="E124" s="217" t="s">
        <v>19</v>
      </c>
      <c r="F124" s="218" t="s">
        <v>196</v>
      </c>
      <c r="G124" s="215"/>
      <c r="H124" s="219">
        <v>650</v>
      </c>
      <c r="I124" s="220"/>
      <c r="J124" s="215"/>
      <c r="K124" s="215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126</v>
      </c>
      <c r="AU124" s="225" t="s">
        <v>82</v>
      </c>
      <c r="AV124" s="11" t="s">
        <v>82</v>
      </c>
      <c r="AW124" s="11" t="s">
        <v>33</v>
      </c>
      <c r="AX124" s="11" t="s">
        <v>80</v>
      </c>
      <c r="AY124" s="225" t="s">
        <v>117</v>
      </c>
    </row>
    <row r="125" s="1" customFormat="1" ht="16.5" customHeight="1">
      <c r="B125" s="36"/>
      <c r="C125" s="202" t="s">
        <v>8</v>
      </c>
      <c r="D125" s="202" t="s">
        <v>119</v>
      </c>
      <c r="E125" s="203" t="s">
        <v>197</v>
      </c>
      <c r="F125" s="204" t="s">
        <v>198</v>
      </c>
      <c r="G125" s="205" t="s">
        <v>151</v>
      </c>
      <c r="H125" s="206">
        <v>52.5</v>
      </c>
      <c r="I125" s="207"/>
      <c r="J125" s="208">
        <f>ROUND(I125*H125,2)</f>
        <v>0</v>
      </c>
      <c r="K125" s="204" t="s">
        <v>123</v>
      </c>
      <c r="L125" s="41"/>
      <c r="M125" s="209" t="s">
        <v>19</v>
      </c>
      <c r="N125" s="210" t="s">
        <v>43</v>
      </c>
      <c r="O125" s="7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15" t="s">
        <v>124</v>
      </c>
      <c r="AT125" s="15" t="s">
        <v>119</v>
      </c>
      <c r="AU125" s="15" t="s">
        <v>82</v>
      </c>
      <c r="AY125" s="15" t="s">
        <v>117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5" t="s">
        <v>80</v>
      </c>
      <c r="BK125" s="213">
        <f>ROUND(I125*H125,2)</f>
        <v>0</v>
      </c>
      <c r="BL125" s="15" t="s">
        <v>124</v>
      </c>
      <c r="BM125" s="15" t="s">
        <v>199</v>
      </c>
    </row>
    <row r="126" s="11" customFormat="1">
      <c r="B126" s="214"/>
      <c r="C126" s="215"/>
      <c r="D126" s="216" t="s">
        <v>126</v>
      </c>
      <c r="E126" s="217" t="s">
        <v>19</v>
      </c>
      <c r="F126" s="218" t="s">
        <v>200</v>
      </c>
      <c r="G126" s="215"/>
      <c r="H126" s="219">
        <v>52.5</v>
      </c>
      <c r="I126" s="220"/>
      <c r="J126" s="215"/>
      <c r="K126" s="215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126</v>
      </c>
      <c r="AU126" s="225" t="s">
        <v>82</v>
      </c>
      <c r="AV126" s="11" t="s">
        <v>82</v>
      </c>
      <c r="AW126" s="11" t="s">
        <v>33</v>
      </c>
      <c r="AX126" s="11" t="s">
        <v>80</v>
      </c>
      <c r="AY126" s="225" t="s">
        <v>117</v>
      </c>
    </row>
    <row r="127" s="1" customFormat="1" ht="22.5" customHeight="1">
      <c r="B127" s="36"/>
      <c r="C127" s="202" t="s">
        <v>201</v>
      </c>
      <c r="D127" s="202" t="s">
        <v>119</v>
      </c>
      <c r="E127" s="203" t="s">
        <v>202</v>
      </c>
      <c r="F127" s="204" t="s">
        <v>203</v>
      </c>
      <c r="G127" s="205" t="s">
        <v>151</v>
      </c>
      <c r="H127" s="206">
        <v>72</v>
      </c>
      <c r="I127" s="207"/>
      <c r="J127" s="208">
        <f>ROUND(I127*H127,2)</f>
        <v>0</v>
      </c>
      <c r="K127" s="204" t="s">
        <v>130</v>
      </c>
      <c r="L127" s="41"/>
      <c r="M127" s="209" t="s">
        <v>19</v>
      </c>
      <c r="N127" s="210" t="s">
        <v>43</v>
      </c>
      <c r="O127" s="7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15" t="s">
        <v>124</v>
      </c>
      <c r="AT127" s="15" t="s">
        <v>119</v>
      </c>
      <c r="AU127" s="15" t="s">
        <v>82</v>
      </c>
      <c r="AY127" s="15" t="s">
        <v>117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5" t="s">
        <v>80</v>
      </c>
      <c r="BK127" s="213">
        <f>ROUND(I127*H127,2)</f>
        <v>0</v>
      </c>
      <c r="BL127" s="15" t="s">
        <v>124</v>
      </c>
      <c r="BM127" s="15" t="s">
        <v>204</v>
      </c>
    </row>
    <row r="128" s="11" customFormat="1">
      <c r="B128" s="214"/>
      <c r="C128" s="215"/>
      <c r="D128" s="216" t="s">
        <v>126</v>
      </c>
      <c r="E128" s="217" t="s">
        <v>19</v>
      </c>
      <c r="F128" s="218" t="s">
        <v>205</v>
      </c>
      <c r="G128" s="215"/>
      <c r="H128" s="219">
        <v>72</v>
      </c>
      <c r="I128" s="220"/>
      <c r="J128" s="215"/>
      <c r="K128" s="215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126</v>
      </c>
      <c r="AU128" s="225" t="s">
        <v>82</v>
      </c>
      <c r="AV128" s="11" t="s">
        <v>82</v>
      </c>
      <c r="AW128" s="11" t="s">
        <v>33</v>
      </c>
      <c r="AX128" s="11" t="s">
        <v>80</v>
      </c>
      <c r="AY128" s="225" t="s">
        <v>117</v>
      </c>
    </row>
    <row r="129" s="1" customFormat="1" ht="16.5" customHeight="1">
      <c r="B129" s="36"/>
      <c r="C129" s="202" t="s">
        <v>206</v>
      </c>
      <c r="D129" s="202" t="s">
        <v>119</v>
      </c>
      <c r="E129" s="203" t="s">
        <v>207</v>
      </c>
      <c r="F129" s="204" t="s">
        <v>208</v>
      </c>
      <c r="G129" s="205" t="s">
        <v>151</v>
      </c>
      <c r="H129" s="206">
        <v>130</v>
      </c>
      <c r="I129" s="207"/>
      <c r="J129" s="208">
        <f>ROUND(I129*H129,2)</f>
        <v>0</v>
      </c>
      <c r="K129" s="204" t="s">
        <v>130</v>
      </c>
      <c r="L129" s="41"/>
      <c r="M129" s="209" t="s">
        <v>19</v>
      </c>
      <c r="N129" s="210" t="s">
        <v>43</v>
      </c>
      <c r="O129" s="7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15" t="s">
        <v>124</v>
      </c>
      <c r="AT129" s="15" t="s">
        <v>119</v>
      </c>
      <c r="AU129" s="15" t="s">
        <v>82</v>
      </c>
      <c r="AY129" s="15" t="s">
        <v>117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5" t="s">
        <v>80</v>
      </c>
      <c r="BK129" s="213">
        <f>ROUND(I129*H129,2)</f>
        <v>0</v>
      </c>
      <c r="BL129" s="15" t="s">
        <v>124</v>
      </c>
      <c r="BM129" s="15" t="s">
        <v>209</v>
      </c>
    </row>
    <row r="130" s="11" customFormat="1">
      <c r="B130" s="214"/>
      <c r="C130" s="215"/>
      <c r="D130" s="216" t="s">
        <v>126</v>
      </c>
      <c r="E130" s="217" t="s">
        <v>19</v>
      </c>
      <c r="F130" s="218" t="s">
        <v>210</v>
      </c>
      <c r="G130" s="215"/>
      <c r="H130" s="219">
        <v>130</v>
      </c>
      <c r="I130" s="220"/>
      <c r="J130" s="215"/>
      <c r="K130" s="215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126</v>
      </c>
      <c r="AU130" s="225" t="s">
        <v>82</v>
      </c>
      <c r="AV130" s="11" t="s">
        <v>82</v>
      </c>
      <c r="AW130" s="11" t="s">
        <v>33</v>
      </c>
      <c r="AX130" s="11" t="s">
        <v>80</v>
      </c>
      <c r="AY130" s="225" t="s">
        <v>117</v>
      </c>
    </row>
    <row r="131" s="1" customFormat="1" ht="22.5" customHeight="1">
      <c r="B131" s="36"/>
      <c r="C131" s="202" t="s">
        <v>211</v>
      </c>
      <c r="D131" s="202" t="s">
        <v>119</v>
      </c>
      <c r="E131" s="203" t="s">
        <v>212</v>
      </c>
      <c r="F131" s="204" t="s">
        <v>213</v>
      </c>
      <c r="G131" s="205" t="s">
        <v>214</v>
      </c>
      <c r="H131" s="206">
        <v>234</v>
      </c>
      <c r="I131" s="207"/>
      <c r="J131" s="208">
        <f>ROUND(I131*H131,2)</f>
        <v>0</v>
      </c>
      <c r="K131" s="204" t="s">
        <v>130</v>
      </c>
      <c r="L131" s="41"/>
      <c r="M131" s="209" t="s">
        <v>19</v>
      </c>
      <c r="N131" s="210" t="s">
        <v>43</v>
      </c>
      <c r="O131" s="7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15" t="s">
        <v>124</v>
      </c>
      <c r="AT131" s="15" t="s">
        <v>119</v>
      </c>
      <c r="AU131" s="15" t="s">
        <v>82</v>
      </c>
      <c r="AY131" s="15" t="s">
        <v>117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5" t="s">
        <v>80</v>
      </c>
      <c r="BK131" s="213">
        <f>ROUND(I131*H131,2)</f>
        <v>0</v>
      </c>
      <c r="BL131" s="15" t="s">
        <v>124</v>
      </c>
      <c r="BM131" s="15" t="s">
        <v>215</v>
      </c>
    </row>
    <row r="132" s="11" customFormat="1">
      <c r="B132" s="214"/>
      <c r="C132" s="215"/>
      <c r="D132" s="216" t="s">
        <v>126</v>
      </c>
      <c r="E132" s="217" t="s">
        <v>19</v>
      </c>
      <c r="F132" s="218" t="s">
        <v>216</v>
      </c>
      <c r="G132" s="215"/>
      <c r="H132" s="219">
        <v>234</v>
      </c>
      <c r="I132" s="220"/>
      <c r="J132" s="215"/>
      <c r="K132" s="215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126</v>
      </c>
      <c r="AU132" s="225" t="s">
        <v>82</v>
      </c>
      <c r="AV132" s="11" t="s">
        <v>82</v>
      </c>
      <c r="AW132" s="11" t="s">
        <v>33</v>
      </c>
      <c r="AX132" s="11" t="s">
        <v>80</v>
      </c>
      <c r="AY132" s="225" t="s">
        <v>117</v>
      </c>
    </row>
    <row r="133" s="1" customFormat="1" ht="22.5" customHeight="1">
      <c r="B133" s="36"/>
      <c r="C133" s="202" t="s">
        <v>217</v>
      </c>
      <c r="D133" s="202" t="s">
        <v>119</v>
      </c>
      <c r="E133" s="203" t="s">
        <v>218</v>
      </c>
      <c r="F133" s="204" t="s">
        <v>219</v>
      </c>
      <c r="G133" s="205" t="s">
        <v>151</v>
      </c>
      <c r="H133" s="206">
        <v>9.4930000000000003</v>
      </c>
      <c r="I133" s="207"/>
      <c r="J133" s="208">
        <f>ROUND(I133*H133,2)</f>
        <v>0</v>
      </c>
      <c r="K133" s="204" t="s">
        <v>130</v>
      </c>
      <c r="L133" s="41"/>
      <c r="M133" s="209" t="s">
        <v>19</v>
      </c>
      <c r="N133" s="210" t="s">
        <v>43</v>
      </c>
      <c r="O133" s="7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15" t="s">
        <v>124</v>
      </c>
      <c r="AT133" s="15" t="s">
        <v>119</v>
      </c>
      <c r="AU133" s="15" t="s">
        <v>82</v>
      </c>
      <c r="AY133" s="15" t="s">
        <v>117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5" t="s">
        <v>80</v>
      </c>
      <c r="BK133" s="213">
        <f>ROUND(I133*H133,2)</f>
        <v>0</v>
      </c>
      <c r="BL133" s="15" t="s">
        <v>124</v>
      </c>
      <c r="BM133" s="15" t="s">
        <v>220</v>
      </c>
    </row>
    <row r="134" s="11" customFormat="1">
      <c r="B134" s="214"/>
      <c r="C134" s="215"/>
      <c r="D134" s="216" t="s">
        <v>126</v>
      </c>
      <c r="E134" s="217" t="s">
        <v>19</v>
      </c>
      <c r="F134" s="218" t="s">
        <v>221</v>
      </c>
      <c r="G134" s="215"/>
      <c r="H134" s="219">
        <v>9.4930000000000003</v>
      </c>
      <c r="I134" s="220"/>
      <c r="J134" s="215"/>
      <c r="K134" s="215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126</v>
      </c>
      <c r="AU134" s="225" t="s">
        <v>82</v>
      </c>
      <c r="AV134" s="11" t="s">
        <v>82</v>
      </c>
      <c r="AW134" s="11" t="s">
        <v>33</v>
      </c>
      <c r="AX134" s="11" t="s">
        <v>72</v>
      </c>
      <c r="AY134" s="225" t="s">
        <v>117</v>
      </c>
    </row>
    <row r="135" s="12" customFormat="1">
      <c r="B135" s="226"/>
      <c r="C135" s="227"/>
      <c r="D135" s="216" t="s">
        <v>126</v>
      </c>
      <c r="E135" s="228" t="s">
        <v>19</v>
      </c>
      <c r="F135" s="229" t="s">
        <v>155</v>
      </c>
      <c r="G135" s="227"/>
      <c r="H135" s="230">
        <v>9.4930000000000003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126</v>
      </c>
      <c r="AU135" s="236" t="s">
        <v>82</v>
      </c>
      <c r="AV135" s="12" t="s">
        <v>124</v>
      </c>
      <c r="AW135" s="12" t="s">
        <v>33</v>
      </c>
      <c r="AX135" s="12" t="s">
        <v>80</v>
      </c>
      <c r="AY135" s="236" t="s">
        <v>117</v>
      </c>
    </row>
    <row r="136" s="1" customFormat="1" ht="16.5" customHeight="1">
      <c r="B136" s="36"/>
      <c r="C136" s="237" t="s">
        <v>222</v>
      </c>
      <c r="D136" s="237" t="s">
        <v>223</v>
      </c>
      <c r="E136" s="238" t="s">
        <v>224</v>
      </c>
      <c r="F136" s="239" t="s">
        <v>225</v>
      </c>
      <c r="G136" s="240" t="s">
        <v>214</v>
      </c>
      <c r="H136" s="241">
        <v>16.489999999999998</v>
      </c>
      <c r="I136" s="242"/>
      <c r="J136" s="243">
        <f>ROUND(I136*H136,2)</f>
        <v>0</v>
      </c>
      <c r="K136" s="239" t="s">
        <v>130</v>
      </c>
      <c r="L136" s="244"/>
      <c r="M136" s="245" t="s">
        <v>19</v>
      </c>
      <c r="N136" s="246" t="s">
        <v>43</v>
      </c>
      <c r="O136" s="77"/>
      <c r="P136" s="211">
        <f>O136*H136</f>
        <v>0</v>
      </c>
      <c r="Q136" s="211">
        <v>1</v>
      </c>
      <c r="R136" s="211">
        <f>Q136*H136</f>
        <v>16.489999999999998</v>
      </c>
      <c r="S136" s="211">
        <v>0</v>
      </c>
      <c r="T136" s="212">
        <f>S136*H136</f>
        <v>0</v>
      </c>
      <c r="AR136" s="15" t="s">
        <v>161</v>
      </c>
      <c r="AT136" s="15" t="s">
        <v>223</v>
      </c>
      <c r="AU136" s="15" t="s">
        <v>82</v>
      </c>
      <c r="AY136" s="15" t="s">
        <v>117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5" t="s">
        <v>80</v>
      </c>
      <c r="BK136" s="213">
        <f>ROUND(I136*H136,2)</f>
        <v>0</v>
      </c>
      <c r="BL136" s="15" t="s">
        <v>124</v>
      </c>
      <c r="BM136" s="15" t="s">
        <v>226</v>
      </c>
    </row>
    <row r="137" s="11" customFormat="1">
      <c r="B137" s="214"/>
      <c r="C137" s="215"/>
      <c r="D137" s="216" t="s">
        <v>126</v>
      </c>
      <c r="E137" s="217" t="s">
        <v>19</v>
      </c>
      <c r="F137" s="218" t="s">
        <v>227</v>
      </c>
      <c r="G137" s="215"/>
      <c r="H137" s="219">
        <v>16.489999999999998</v>
      </c>
      <c r="I137" s="220"/>
      <c r="J137" s="215"/>
      <c r="K137" s="215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126</v>
      </c>
      <c r="AU137" s="225" t="s">
        <v>82</v>
      </c>
      <c r="AV137" s="11" t="s">
        <v>82</v>
      </c>
      <c r="AW137" s="11" t="s">
        <v>33</v>
      </c>
      <c r="AX137" s="11" t="s">
        <v>80</v>
      </c>
      <c r="AY137" s="225" t="s">
        <v>117</v>
      </c>
    </row>
    <row r="138" s="1" customFormat="1" ht="16.5" customHeight="1">
      <c r="B138" s="36"/>
      <c r="C138" s="202" t="s">
        <v>7</v>
      </c>
      <c r="D138" s="202" t="s">
        <v>119</v>
      </c>
      <c r="E138" s="203" t="s">
        <v>228</v>
      </c>
      <c r="F138" s="204" t="s">
        <v>229</v>
      </c>
      <c r="G138" s="205" t="s">
        <v>122</v>
      </c>
      <c r="H138" s="206">
        <v>1585</v>
      </c>
      <c r="I138" s="207"/>
      <c r="J138" s="208">
        <f>ROUND(I138*H138,2)</f>
        <v>0</v>
      </c>
      <c r="K138" s="204" t="s">
        <v>130</v>
      </c>
      <c r="L138" s="41"/>
      <c r="M138" s="209" t="s">
        <v>19</v>
      </c>
      <c r="N138" s="210" t="s">
        <v>43</v>
      </c>
      <c r="O138" s="77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15" t="s">
        <v>124</v>
      </c>
      <c r="AT138" s="15" t="s">
        <v>119</v>
      </c>
      <c r="AU138" s="15" t="s">
        <v>82</v>
      </c>
      <c r="AY138" s="15" t="s">
        <v>117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5" t="s">
        <v>80</v>
      </c>
      <c r="BK138" s="213">
        <f>ROUND(I138*H138,2)</f>
        <v>0</v>
      </c>
      <c r="BL138" s="15" t="s">
        <v>124</v>
      </c>
      <c r="BM138" s="15" t="s">
        <v>230</v>
      </c>
    </row>
    <row r="139" s="11" customFormat="1">
      <c r="B139" s="214"/>
      <c r="C139" s="215"/>
      <c r="D139" s="216" t="s">
        <v>126</v>
      </c>
      <c r="E139" s="217" t="s">
        <v>19</v>
      </c>
      <c r="F139" s="218" t="s">
        <v>231</v>
      </c>
      <c r="G139" s="215"/>
      <c r="H139" s="219">
        <v>1585</v>
      </c>
      <c r="I139" s="220"/>
      <c r="J139" s="215"/>
      <c r="K139" s="215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126</v>
      </c>
      <c r="AU139" s="225" t="s">
        <v>82</v>
      </c>
      <c r="AV139" s="11" t="s">
        <v>82</v>
      </c>
      <c r="AW139" s="11" t="s">
        <v>33</v>
      </c>
      <c r="AX139" s="11" t="s">
        <v>80</v>
      </c>
      <c r="AY139" s="225" t="s">
        <v>117</v>
      </c>
    </row>
    <row r="140" s="1" customFormat="1" ht="16.5" customHeight="1">
      <c r="B140" s="36"/>
      <c r="C140" s="202" t="s">
        <v>232</v>
      </c>
      <c r="D140" s="202" t="s">
        <v>119</v>
      </c>
      <c r="E140" s="203" t="s">
        <v>233</v>
      </c>
      <c r="F140" s="204" t="s">
        <v>234</v>
      </c>
      <c r="G140" s="205" t="s">
        <v>122</v>
      </c>
      <c r="H140" s="206">
        <v>360</v>
      </c>
      <c r="I140" s="207"/>
      <c r="J140" s="208">
        <f>ROUND(I140*H140,2)</f>
        <v>0</v>
      </c>
      <c r="K140" s="204" t="s">
        <v>130</v>
      </c>
      <c r="L140" s="41"/>
      <c r="M140" s="209" t="s">
        <v>19</v>
      </c>
      <c r="N140" s="210" t="s">
        <v>43</v>
      </c>
      <c r="O140" s="77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AR140" s="15" t="s">
        <v>124</v>
      </c>
      <c r="AT140" s="15" t="s">
        <v>119</v>
      </c>
      <c r="AU140" s="15" t="s">
        <v>82</v>
      </c>
      <c r="AY140" s="15" t="s">
        <v>117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5" t="s">
        <v>80</v>
      </c>
      <c r="BK140" s="213">
        <f>ROUND(I140*H140,2)</f>
        <v>0</v>
      </c>
      <c r="BL140" s="15" t="s">
        <v>124</v>
      </c>
      <c r="BM140" s="15" t="s">
        <v>235</v>
      </c>
    </row>
    <row r="141" s="11" customFormat="1">
      <c r="B141" s="214"/>
      <c r="C141" s="215"/>
      <c r="D141" s="216" t="s">
        <v>126</v>
      </c>
      <c r="E141" s="217" t="s">
        <v>19</v>
      </c>
      <c r="F141" s="218" t="s">
        <v>236</v>
      </c>
      <c r="G141" s="215"/>
      <c r="H141" s="219">
        <v>360</v>
      </c>
      <c r="I141" s="220"/>
      <c r="J141" s="215"/>
      <c r="K141" s="215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126</v>
      </c>
      <c r="AU141" s="225" t="s">
        <v>82</v>
      </c>
      <c r="AV141" s="11" t="s">
        <v>82</v>
      </c>
      <c r="AW141" s="11" t="s">
        <v>33</v>
      </c>
      <c r="AX141" s="11" t="s">
        <v>80</v>
      </c>
      <c r="AY141" s="225" t="s">
        <v>117</v>
      </c>
    </row>
    <row r="142" s="1" customFormat="1" ht="16.5" customHeight="1">
      <c r="B142" s="36"/>
      <c r="C142" s="237" t="s">
        <v>237</v>
      </c>
      <c r="D142" s="237" t="s">
        <v>223</v>
      </c>
      <c r="E142" s="238" t="s">
        <v>238</v>
      </c>
      <c r="F142" s="239" t="s">
        <v>239</v>
      </c>
      <c r="G142" s="240" t="s">
        <v>240</v>
      </c>
      <c r="H142" s="241">
        <v>10.800000000000001</v>
      </c>
      <c r="I142" s="242"/>
      <c r="J142" s="243">
        <f>ROUND(I142*H142,2)</f>
        <v>0</v>
      </c>
      <c r="K142" s="239" t="s">
        <v>130</v>
      </c>
      <c r="L142" s="244"/>
      <c r="M142" s="245" t="s">
        <v>19</v>
      </c>
      <c r="N142" s="246" t="s">
        <v>43</v>
      </c>
      <c r="O142" s="77"/>
      <c r="P142" s="211">
        <f>O142*H142</f>
        <v>0</v>
      </c>
      <c r="Q142" s="211">
        <v>0.001</v>
      </c>
      <c r="R142" s="211">
        <f>Q142*H142</f>
        <v>0.010800000000000001</v>
      </c>
      <c r="S142" s="211">
        <v>0</v>
      </c>
      <c r="T142" s="212">
        <f>S142*H142</f>
        <v>0</v>
      </c>
      <c r="AR142" s="15" t="s">
        <v>161</v>
      </c>
      <c r="AT142" s="15" t="s">
        <v>223</v>
      </c>
      <c r="AU142" s="15" t="s">
        <v>82</v>
      </c>
      <c r="AY142" s="15" t="s">
        <v>117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5" t="s">
        <v>80</v>
      </c>
      <c r="BK142" s="213">
        <f>ROUND(I142*H142,2)</f>
        <v>0</v>
      </c>
      <c r="BL142" s="15" t="s">
        <v>124</v>
      </c>
      <c r="BM142" s="15" t="s">
        <v>241</v>
      </c>
    </row>
    <row r="143" s="11" customFormat="1">
      <c r="B143" s="214"/>
      <c r="C143" s="215"/>
      <c r="D143" s="216" t="s">
        <v>126</v>
      </c>
      <c r="E143" s="217" t="s">
        <v>19</v>
      </c>
      <c r="F143" s="218" t="s">
        <v>242</v>
      </c>
      <c r="G143" s="215"/>
      <c r="H143" s="219">
        <v>10.800000000000001</v>
      </c>
      <c r="I143" s="220"/>
      <c r="J143" s="215"/>
      <c r="K143" s="215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126</v>
      </c>
      <c r="AU143" s="225" t="s">
        <v>82</v>
      </c>
      <c r="AV143" s="11" t="s">
        <v>82</v>
      </c>
      <c r="AW143" s="11" t="s">
        <v>33</v>
      </c>
      <c r="AX143" s="11" t="s">
        <v>80</v>
      </c>
      <c r="AY143" s="225" t="s">
        <v>117</v>
      </c>
    </row>
    <row r="144" s="1" customFormat="1" ht="16.5" customHeight="1">
      <c r="B144" s="36"/>
      <c r="C144" s="202" t="s">
        <v>243</v>
      </c>
      <c r="D144" s="202" t="s">
        <v>119</v>
      </c>
      <c r="E144" s="203" t="s">
        <v>244</v>
      </c>
      <c r="F144" s="204" t="s">
        <v>245</v>
      </c>
      <c r="G144" s="205" t="s">
        <v>214</v>
      </c>
      <c r="H144" s="206">
        <v>382.06</v>
      </c>
      <c r="I144" s="207"/>
      <c r="J144" s="208">
        <f>ROUND(I144*H144,2)</f>
        <v>0</v>
      </c>
      <c r="K144" s="204" t="s">
        <v>130</v>
      </c>
      <c r="L144" s="41"/>
      <c r="M144" s="209" t="s">
        <v>19</v>
      </c>
      <c r="N144" s="210" t="s">
        <v>43</v>
      </c>
      <c r="O144" s="77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AR144" s="15" t="s">
        <v>124</v>
      </c>
      <c r="AT144" s="15" t="s">
        <v>119</v>
      </c>
      <c r="AU144" s="15" t="s">
        <v>82</v>
      </c>
      <c r="AY144" s="15" t="s">
        <v>117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5" t="s">
        <v>80</v>
      </c>
      <c r="BK144" s="213">
        <f>ROUND(I144*H144,2)</f>
        <v>0</v>
      </c>
      <c r="BL144" s="15" t="s">
        <v>124</v>
      </c>
      <c r="BM144" s="15" t="s">
        <v>246</v>
      </c>
    </row>
    <row r="145" s="11" customFormat="1">
      <c r="B145" s="214"/>
      <c r="C145" s="215"/>
      <c r="D145" s="216" t="s">
        <v>126</v>
      </c>
      <c r="E145" s="217" t="s">
        <v>19</v>
      </c>
      <c r="F145" s="218" t="s">
        <v>247</v>
      </c>
      <c r="G145" s="215"/>
      <c r="H145" s="219">
        <v>51</v>
      </c>
      <c r="I145" s="220"/>
      <c r="J145" s="215"/>
      <c r="K145" s="215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126</v>
      </c>
      <c r="AU145" s="225" t="s">
        <v>82</v>
      </c>
      <c r="AV145" s="11" t="s">
        <v>82</v>
      </c>
      <c r="AW145" s="11" t="s">
        <v>33</v>
      </c>
      <c r="AX145" s="11" t="s">
        <v>72</v>
      </c>
      <c r="AY145" s="225" t="s">
        <v>117</v>
      </c>
    </row>
    <row r="146" s="11" customFormat="1">
      <c r="B146" s="214"/>
      <c r="C146" s="215"/>
      <c r="D146" s="216" t="s">
        <v>126</v>
      </c>
      <c r="E146" s="217" t="s">
        <v>19</v>
      </c>
      <c r="F146" s="218" t="s">
        <v>248</v>
      </c>
      <c r="G146" s="215"/>
      <c r="H146" s="219">
        <v>150.66</v>
      </c>
      <c r="I146" s="220"/>
      <c r="J146" s="215"/>
      <c r="K146" s="215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126</v>
      </c>
      <c r="AU146" s="225" t="s">
        <v>82</v>
      </c>
      <c r="AV146" s="11" t="s">
        <v>82</v>
      </c>
      <c r="AW146" s="11" t="s">
        <v>33</v>
      </c>
      <c r="AX146" s="11" t="s">
        <v>72</v>
      </c>
      <c r="AY146" s="225" t="s">
        <v>117</v>
      </c>
    </row>
    <row r="147" s="11" customFormat="1">
      <c r="B147" s="214"/>
      <c r="C147" s="215"/>
      <c r="D147" s="216" t="s">
        <v>126</v>
      </c>
      <c r="E147" s="217" t="s">
        <v>19</v>
      </c>
      <c r="F147" s="218" t="s">
        <v>249</v>
      </c>
      <c r="G147" s="215"/>
      <c r="H147" s="219">
        <v>180.40000000000001</v>
      </c>
      <c r="I147" s="220"/>
      <c r="J147" s="215"/>
      <c r="K147" s="215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126</v>
      </c>
      <c r="AU147" s="225" t="s">
        <v>82</v>
      </c>
      <c r="AV147" s="11" t="s">
        <v>82</v>
      </c>
      <c r="AW147" s="11" t="s">
        <v>33</v>
      </c>
      <c r="AX147" s="11" t="s">
        <v>72</v>
      </c>
      <c r="AY147" s="225" t="s">
        <v>117</v>
      </c>
    </row>
    <row r="148" s="12" customFormat="1">
      <c r="B148" s="226"/>
      <c r="C148" s="227"/>
      <c r="D148" s="216" t="s">
        <v>126</v>
      </c>
      <c r="E148" s="228" t="s">
        <v>19</v>
      </c>
      <c r="F148" s="229" t="s">
        <v>155</v>
      </c>
      <c r="G148" s="227"/>
      <c r="H148" s="230">
        <v>382.06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126</v>
      </c>
      <c r="AU148" s="236" t="s">
        <v>82</v>
      </c>
      <c r="AV148" s="12" t="s">
        <v>124</v>
      </c>
      <c r="AW148" s="12" t="s">
        <v>33</v>
      </c>
      <c r="AX148" s="12" t="s">
        <v>80</v>
      </c>
      <c r="AY148" s="236" t="s">
        <v>117</v>
      </c>
    </row>
    <row r="149" s="1" customFormat="1" ht="22.5" customHeight="1">
      <c r="B149" s="36"/>
      <c r="C149" s="202" t="s">
        <v>250</v>
      </c>
      <c r="D149" s="202" t="s">
        <v>119</v>
      </c>
      <c r="E149" s="203" t="s">
        <v>251</v>
      </c>
      <c r="F149" s="204" t="s">
        <v>252</v>
      </c>
      <c r="G149" s="205" t="s">
        <v>214</v>
      </c>
      <c r="H149" s="206">
        <v>5348.8400000000001</v>
      </c>
      <c r="I149" s="207"/>
      <c r="J149" s="208">
        <f>ROUND(I149*H149,2)</f>
        <v>0</v>
      </c>
      <c r="K149" s="204" t="s">
        <v>130</v>
      </c>
      <c r="L149" s="41"/>
      <c r="M149" s="209" t="s">
        <v>19</v>
      </c>
      <c r="N149" s="210" t="s">
        <v>43</v>
      </c>
      <c r="O149" s="7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AR149" s="15" t="s">
        <v>124</v>
      </c>
      <c r="AT149" s="15" t="s">
        <v>119</v>
      </c>
      <c r="AU149" s="15" t="s">
        <v>82</v>
      </c>
      <c r="AY149" s="15" t="s">
        <v>117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5" t="s">
        <v>80</v>
      </c>
      <c r="BK149" s="213">
        <f>ROUND(I149*H149,2)</f>
        <v>0</v>
      </c>
      <c r="BL149" s="15" t="s">
        <v>124</v>
      </c>
      <c r="BM149" s="15" t="s">
        <v>253</v>
      </c>
    </row>
    <row r="150" s="11" customFormat="1">
      <c r="B150" s="214"/>
      <c r="C150" s="215"/>
      <c r="D150" s="216" t="s">
        <v>126</v>
      </c>
      <c r="E150" s="217" t="s">
        <v>19</v>
      </c>
      <c r="F150" s="218" t="s">
        <v>254</v>
      </c>
      <c r="G150" s="215"/>
      <c r="H150" s="219">
        <v>5348.8400000000001</v>
      </c>
      <c r="I150" s="220"/>
      <c r="J150" s="215"/>
      <c r="K150" s="215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126</v>
      </c>
      <c r="AU150" s="225" t="s">
        <v>82</v>
      </c>
      <c r="AV150" s="11" t="s">
        <v>82</v>
      </c>
      <c r="AW150" s="11" t="s">
        <v>33</v>
      </c>
      <c r="AX150" s="11" t="s">
        <v>80</v>
      </c>
      <c r="AY150" s="225" t="s">
        <v>117</v>
      </c>
    </row>
    <row r="151" s="1" customFormat="1" ht="22.5" customHeight="1">
      <c r="B151" s="36"/>
      <c r="C151" s="202" t="s">
        <v>255</v>
      </c>
      <c r="D151" s="202" t="s">
        <v>119</v>
      </c>
      <c r="E151" s="203" t="s">
        <v>256</v>
      </c>
      <c r="F151" s="204" t="s">
        <v>257</v>
      </c>
      <c r="G151" s="205" t="s">
        <v>214</v>
      </c>
      <c r="H151" s="206">
        <v>180.40000000000001</v>
      </c>
      <c r="I151" s="207"/>
      <c r="J151" s="208">
        <f>ROUND(I151*H151,2)</f>
        <v>0</v>
      </c>
      <c r="K151" s="204" t="s">
        <v>130</v>
      </c>
      <c r="L151" s="41"/>
      <c r="M151" s="209" t="s">
        <v>19</v>
      </c>
      <c r="N151" s="210" t="s">
        <v>43</v>
      </c>
      <c r="O151" s="7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AR151" s="15" t="s">
        <v>124</v>
      </c>
      <c r="AT151" s="15" t="s">
        <v>119</v>
      </c>
      <c r="AU151" s="15" t="s">
        <v>82</v>
      </c>
      <c r="AY151" s="15" t="s">
        <v>117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5" t="s">
        <v>80</v>
      </c>
      <c r="BK151" s="213">
        <f>ROUND(I151*H151,2)</f>
        <v>0</v>
      </c>
      <c r="BL151" s="15" t="s">
        <v>124</v>
      </c>
      <c r="BM151" s="15" t="s">
        <v>258</v>
      </c>
    </row>
    <row r="152" s="11" customFormat="1">
      <c r="B152" s="214"/>
      <c r="C152" s="215"/>
      <c r="D152" s="216" t="s">
        <v>126</v>
      </c>
      <c r="E152" s="217" t="s">
        <v>19</v>
      </c>
      <c r="F152" s="218" t="s">
        <v>259</v>
      </c>
      <c r="G152" s="215"/>
      <c r="H152" s="219">
        <v>180.40000000000001</v>
      </c>
      <c r="I152" s="220"/>
      <c r="J152" s="215"/>
      <c r="K152" s="215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126</v>
      </c>
      <c r="AU152" s="225" t="s">
        <v>82</v>
      </c>
      <c r="AV152" s="11" t="s">
        <v>82</v>
      </c>
      <c r="AW152" s="11" t="s">
        <v>33</v>
      </c>
      <c r="AX152" s="11" t="s">
        <v>80</v>
      </c>
      <c r="AY152" s="225" t="s">
        <v>117</v>
      </c>
    </row>
    <row r="153" s="1" customFormat="1" ht="22.5" customHeight="1">
      <c r="B153" s="36"/>
      <c r="C153" s="202" t="s">
        <v>260</v>
      </c>
      <c r="D153" s="202" t="s">
        <v>119</v>
      </c>
      <c r="E153" s="203" t="s">
        <v>261</v>
      </c>
      <c r="F153" s="204" t="s">
        <v>213</v>
      </c>
      <c r="G153" s="205" t="s">
        <v>214</v>
      </c>
      <c r="H153" s="206">
        <v>201.66</v>
      </c>
      <c r="I153" s="207"/>
      <c r="J153" s="208">
        <f>ROUND(I153*H153,2)</f>
        <v>0</v>
      </c>
      <c r="K153" s="204" t="s">
        <v>130</v>
      </c>
      <c r="L153" s="41"/>
      <c r="M153" s="209" t="s">
        <v>19</v>
      </c>
      <c r="N153" s="210" t="s">
        <v>43</v>
      </c>
      <c r="O153" s="7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AR153" s="15" t="s">
        <v>124</v>
      </c>
      <c r="AT153" s="15" t="s">
        <v>119</v>
      </c>
      <c r="AU153" s="15" t="s">
        <v>82</v>
      </c>
      <c r="AY153" s="15" t="s">
        <v>117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5" t="s">
        <v>80</v>
      </c>
      <c r="BK153" s="213">
        <f>ROUND(I153*H153,2)</f>
        <v>0</v>
      </c>
      <c r="BL153" s="15" t="s">
        <v>124</v>
      </c>
      <c r="BM153" s="15" t="s">
        <v>262</v>
      </c>
    </row>
    <row r="154" s="11" customFormat="1">
      <c r="B154" s="214"/>
      <c r="C154" s="215"/>
      <c r="D154" s="216" t="s">
        <v>126</v>
      </c>
      <c r="E154" s="217" t="s">
        <v>19</v>
      </c>
      <c r="F154" s="218" t="s">
        <v>263</v>
      </c>
      <c r="G154" s="215"/>
      <c r="H154" s="219">
        <v>201.66</v>
      </c>
      <c r="I154" s="220"/>
      <c r="J154" s="215"/>
      <c r="K154" s="215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126</v>
      </c>
      <c r="AU154" s="225" t="s">
        <v>82</v>
      </c>
      <c r="AV154" s="11" t="s">
        <v>82</v>
      </c>
      <c r="AW154" s="11" t="s">
        <v>33</v>
      </c>
      <c r="AX154" s="11" t="s">
        <v>80</v>
      </c>
      <c r="AY154" s="225" t="s">
        <v>117</v>
      </c>
    </row>
    <row r="155" s="10" customFormat="1" ht="22.8" customHeight="1">
      <c r="B155" s="186"/>
      <c r="C155" s="187"/>
      <c r="D155" s="188" t="s">
        <v>71</v>
      </c>
      <c r="E155" s="200" t="s">
        <v>82</v>
      </c>
      <c r="F155" s="200" t="s">
        <v>264</v>
      </c>
      <c r="G155" s="187"/>
      <c r="H155" s="187"/>
      <c r="I155" s="190"/>
      <c r="J155" s="201">
        <f>BK155</f>
        <v>0</v>
      </c>
      <c r="K155" s="187"/>
      <c r="L155" s="192"/>
      <c r="M155" s="193"/>
      <c r="N155" s="194"/>
      <c r="O155" s="194"/>
      <c r="P155" s="195">
        <f>SUM(P156:P159)</f>
        <v>0</v>
      </c>
      <c r="Q155" s="194"/>
      <c r="R155" s="195">
        <f>SUM(R156:R159)</f>
        <v>32.731005659999994</v>
      </c>
      <c r="S155" s="194"/>
      <c r="T155" s="196">
        <f>SUM(T156:T159)</f>
        <v>0</v>
      </c>
      <c r="AR155" s="197" t="s">
        <v>80</v>
      </c>
      <c r="AT155" s="198" t="s">
        <v>71</v>
      </c>
      <c r="AU155" s="198" t="s">
        <v>80</v>
      </c>
      <c r="AY155" s="197" t="s">
        <v>117</v>
      </c>
      <c r="BK155" s="199">
        <f>SUM(BK156:BK159)</f>
        <v>0</v>
      </c>
    </row>
    <row r="156" s="1" customFormat="1" ht="16.5" customHeight="1">
      <c r="B156" s="36"/>
      <c r="C156" s="202" t="s">
        <v>265</v>
      </c>
      <c r="D156" s="202" t="s">
        <v>119</v>
      </c>
      <c r="E156" s="203" t="s">
        <v>266</v>
      </c>
      <c r="F156" s="204" t="s">
        <v>267</v>
      </c>
      <c r="G156" s="205" t="s">
        <v>151</v>
      </c>
      <c r="H156" s="206">
        <v>13.103999999999999</v>
      </c>
      <c r="I156" s="207"/>
      <c r="J156" s="208">
        <f>ROUND(I156*H156,2)</f>
        <v>0</v>
      </c>
      <c r="K156" s="204" t="s">
        <v>123</v>
      </c>
      <c r="L156" s="41"/>
      <c r="M156" s="209" t="s">
        <v>19</v>
      </c>
      <c r="N156" s="210" t="s">
        <v>43</v>
      </c>
      <c r="O156" s="77"/>
      <c r="P156" s="211">
        <f>O156*H156</f>
        <v>0</v>
      </c>
      <c r="Q156" s="211">
        <v>2.45329</v>
      </c>
      <c r="R156" s="211">
        <f>Q156*H156</f>
        <v>32.147912159999997</v>
      </c>
      <c r="S156" s="211">
        <v>0</v>
      </c>
      <c r="T156" s="212">
        <f>S156*H156</f>
        <v>0</v>
      </c>
      <c r="AR156" s="15" t="s">
        <v>124</v>
      </c>
      <c r="AT156" s="15" t="s">
        <v>119</v>
      </c>
      <c r="AU156" s="15" t="s">
        <v>82</v>
      </c>
      <c r="AY156" s="15" t="s">
        <v>117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5" t="s">
        <v>80</v>
      </c>
      <c r="BK156" s="213">
        <f>ROUND(I156*H156,2)</f>
        <v>0</v>
      </c>
      <c r="BL156" s="15" t="s">
        <v>124</v>
      </c>
      <c r="BM156" s="15" t="s">
        <v>268</v>
      </c>
    </row>
    <row r="157" s="11" customFormat="1">
      <c r="B157" s="214"/>
      <c r="C157" s="215"/>
      <c r="D157" s="216" t="s">
        <v>126</v>
      </c>
      <c r="E157" s="217" t="s">
        <v>19</v>
      </c>
      <c r="F157" s="218" t="s">
        <v>269</v>
      </c>
      <c r="G157" s="215"/>
      <c r="H157" s="219">
        <v>13.103999999999999</v>
      </c>
      <c r="I157" s="220"/>
      <c r="J157" s="215"/>
      <c r="K157" s="215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126</v>
      </c>
      <c r="AU157" s="225" t="s">
        <v>82</v>
      </c>
      <c r="AV157" s="11" t="s">
        <v>82</v>
      </c>
      <c r="AW157" s="11" t="s">
        <v>33</v>
      </c>
      <c r="AX157" s="11" t="s">
        <v>80</v>
      </c>
      <c r="AY157" s="225" t="s">
        <v>117</v>
      </c>
    </row>
    <row r="158" s="1" customFormat="1" ht="16.5" customHeight="1">
      <c r="B158" s="36"/>
      <c r="C158" s="202" t="s">
        <v>270</v>
      </c>
      <c r="D158" s="202" t="s">
        <v>119</v>
      </c>
      <c r="E158" s="203" t="s">
        <v>271</v>
      </c>
      <c r="F158" s="204" t="s">
        <v>272</v>
      </c>
      <c r="G158" s="205" t="s">
        <v>214</v>
      </c>
      <c r="H158" s="206">
        <v>0.55000000000000004</v>
      </c>
      <c r="I158" s="207"/>
      <c r="J158" s="208">
        <f>ROUND(I158*H158,2)</f>
        <v>0</v>
      </c>
      <c r="K158" s="204" t="s">
        <v>123</v>
      </c>
      <c r="L158" s="41"/>
      <c r="M158" s="209" t="s">
        <v>19</v>
      </c>
      <c r="N158" s="210" t="s">
        <v>43</v>
      </c>
      <c r="O158" s="77"/>
      <c r="P158" s="211">
        <f>O158*H158</f>
        <v>0</v>
      </c>
      <c r="Q158" s="211">
        <v>1.0601700000000001</v>
      </c>
      <c r="R158" s="211">
        <f>Q158*H158</f>
        <v>0.58309350000000004</v>
      </c>
      <c r="S158" s="211">
        <v>0</v>
      </c>
      <c r="T158" s="212">
        <f>S158*H158</f>
        <v>0</v>
      </c>
      <c r="AR158" s="15" t="s">
        <v>124</v>
      </c>
      <c r="AT158" s="15" t="s">
        <v>119</v>
      </c>
      <c r="AU158" s="15" t="s">
        <v>82</v>
      </c>
      <c r="AY158" s="15" t="s">
        <v>117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5" t="s">
        <v>80</v>
      </c>
      <c r="BK158" s="213">
        <f>ROUND(I158*H158,2)</f>
        <v>0</v>
      </c>
      <c r="BL158" s="15" t="s">
        <v>124</v>
      </c>
      <c r="BM158" s="15" t="s">
        <v>273</v>
      </c>
    </row>
    <row r="159" s="11" customFormat="1">
      <c r="B159" s="214"/>
      <c r="C159" s="215"/>
      <c r="D159" s="216" t="s">
        <v>126</v>
      </c>
      <c r="E159" s="217" t="s">
        <v>19</v>
      </c>
      <c r="F159" s="218" t="s">
        <v>274</v>
      </c>
      <c r="G159" s="215"/>
      <c r="H159" s="219">
        <v>0.55000000000000004</v>
      </c>
      <c r="I159" s="220"/>
      <c r="J159" s="215"/>
      <c r="K159" s="215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126</v>
      </c>
      <c r="AU159" s="225" t="s">
        <v>82</v>
      </c>
      <c r="AV159" s="11" t="s">
        <v>82</v>
      </c>
      <c r="AW159" s="11" t="s">
        <v>33</v>
      </c>
      <c r="AX159" s="11" t="s">
        <v>80</v>
      </c>
      <c r="AY159" s="225" t="s">
        <v>117</v>
      </c>
    </row>
    <row r="160" s="10" customFormat="1" ht="22.8" customHeight="1">
      <c r="B160" s="186"/>
      <c r="C160" s="187"/>
      <c r="D160" s="188" t="s">
        <v>71</v>
      </c>
      <c r="E160" s="200" t="s">
        <v>133</v>
      </c>
      <c r="F160" s="200" t="s">
        <v>275</v>
      </c>
      <c r="G160" s="187"/>
      <c r="H160" s="187"/>
      <c r="I160" s="190"/>
      <c r="J160" s="201">
        <f>BK160</f>
        <v>0</v>
      </c>
      <c r="K160" s="187"/>
      <c r="L160" s="192"/>
      <c r="M160" s="193"/>
      <c r="N160" s="194"/>
      <c r="O160" s="194"/>
      <c r="P160" s="195">
        <f>SUM(P161:P178)</f>
        <v>0</v>
      </c>
      <c r="Q160" s="194"/>
      <c r="R160" s="195">
        <f>SUM(R161:R178)</f>
        <v>1.8044034</v>
      </c>
      <c r="S160" s="194"/>
      <c r="T160" s="196">
        <f>SUM(T161:T178)</f>
        <v>0</v>
      </c>
      <c r="AR160" s="197" t="s">
        <v>80</v>
      </c>
      <c r="AT160" s="198" t="s">
        <v>71</v>
      </c>
      <c r="AU160" s="198" t="s">
        <v>80</v>
      </c>
      <c r="AY160" s="197" t="s">
        <v>117</v>
      </c>
      <c r="BK160" s="199">
        <f>SUM(BK161:BK178)</f>
        <v>0</v>
      </c>
    </row>
    <row r="161" s="1" customFormat="1" ht="16.5" customHeight="1">
      <c r="B161" s="36"/>
      <c r="C161" s="202" t="s">
        <v>276</v>
      </c>
      <c r="D161" s="202" t="s">
        <v>119</v>
      </c>
      <c r="E161" s="203" t="s">
        <v>277</v>
      </c>
      <c r="F161" s="204" t="s">
        <v>278</v>
      </c>
      <c r="G161" s="205" t="s">
        <v>151</v>
      </c>
      <c r="H161" s="206">
        <v>3.024</v>
      </c>
      <c r="I161" s="207"/>
      <c r="J161" s="208">
        <f>ROUND(I161*H161,2)</f>
        <v>0</v>
      </c>
      <c r="K161" s="204" t="s">
        <v>130</v>
      </c>
      <c r="L161" s="41"/>
      <c r="M161" s="209" t="s">
        <v>19</v>
      </c>
      <c r="N161" s="210" t="s">
        <v>43</v>
      </c>
      <c r="O161" s="7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AR161" s="15" t="s">
        <v>124</v>
      </c>
      <c r="AT161" s="15" t="s">
        <v>119</v>
      </c>
      <c r="AU161" s="15" t="s">
        <v>82</v>
      </c>
      <c r="AY161" s="15" t="s">
        <v>117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5" t="s">
        <v>80</v>
      </c>
      <c r="BK161" s="213">
        <f>ROUND(I161*H161,2)</f>
        <v>0</v>
      </c>
      <c r="BL161" s="15" t="s">
        <v>124</v>
      </c>
      <c r="BM161" s="15" t="s">
        <v>279</v>
      </c>
    </row>
    <row r="162" s="11" customFormat="1">
      <c r="B162" s="214"/>
      <c r="C162" s="215"/>
      <c r="D162" s="216" t="s">
        <v>126</v>
      </c>
      <c r="E162" s="217" t="s">
        <v>19</v>
      </c>
      <c r="F162" s="218" t="s">
        <v>280</v>
      </c>
      <c r="G162" s="215"/>
      <c r="H162" s="219">
        <v>3.024</v>
      </c>
      <c r="I162" s="220"/>
      <c r="J162" s="215"/>
      <c r="K162" s="215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126</v>
      </c>
      <c r="AU162" s="225" t="s">
        <v>82</v>
      </c>
      <c r="AV162" s="11" t="s">
        <v>82</v>
      </c>
      <c r="AW162" s="11" t="s">
        <v>33</v>
      </c>
      <c r="AX162" s="11" t="s">
        <v>80</v>
      </c>
      <c r="AY162" s="225" t="s">
        <v>117</v>
      </c>
    </row>
    <row r="163" s="1" customFormat="1" ht="16.5" customHeight="1">
      <c r="B163" s="36"/>
      <c r="C163" s="202" t="s">
        <v>281</v>
      </c>
      <c r="D163" s="202" t="s">
        <v>119</v>
      </c>
      <c r="E163" s="203" t="s">
        <v>282</v>
      </c>
      <c r="F163" s="204" t="s">
        <v>283</v>
      </c>
      <c r="G163" s="205" t="s">
        <v>122</v>
      </c>
      <c r="H163" s="206">
        <v>13.859999999999999</v>
      </c>
      <c r="I163" s="207"/>
      <c r="J163" s="208">
        <f>ROUND(I163*H163,2)</f>
        <v>0</v>
      </c>
      <c r="K163" s="204" t="s">
        <v>130</v>
      </c>
      <c r="L163" s="41"/>
      <c r="M163" s="209" t="s">
        <v>19</v>
      </c>
      <c r="N163" s="210" t="s">
        <v>43</v>
      </c>
      <c r="O163" s="77"/>
      <c r="P163" s="211">
        <f>O163*H163</f>
        <v>0</v>
      </c>
      <c r="Q163" s="211">
        <v>0.041739999999999999</v>
      </c>
      <c r="R163" s="211">
        <f>Q163*H163</f>
        <v>0.57851639999999993</v>
      </c>
      <c r="S163" s="211">
        <v>0</v>
      </c>
      <c r="T163" s="212">
        <f>S163*H163</f>
        <v>0</v>
      </c>
      <c r="AR163" s="15" t="s">
        <v>124</v>
      </c>
      <c r="AT163" s="15" t="s">
        <v>119</v>
      </c>
      <c r="AU163" s="15" t="s">
        <v>82</v>
      </c>
      <c r="AY163" s="15" t="s">
        <v>117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5" t="s">
        <v>80</v>
      </c>
      <c r="BK163" s="213">
        <f>ROUND(I163*H163,2)</f>
        <v>0</v>
      </c>
      <c r="BL163" s="15" t="s">
        <v>124</v>
      </c>
      <c r="BM163" s="15" t="s">
        <v>284</v>
      </c>
    </row>
    <row r="164" s="11" customFormat="1">
      <c r="B164" s="214"/>
      <c r="C164" s="215"/>
      <c r="D164" s="216" t="s">
        <v>126</v>
      </c>
      <c r="E164" s="217" t="s">
        <v>19</v>
      </c>
      <c r="F164" s="218" t="s">
        <v>285</v>
      </c>
      <c r="G164" s="215"/>
      <c r="H164" s="219">
        <v>13.859999999999999</v>
      </c>
      <c r="I164" s="220"/>
      <c r="J164" s="215"/>
      <c r="K164" s="215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126</v>
      </c>
      <c r="AU164" s="225" t="s">
        <v>82</v>
      </c>
      <c r="AV164" s="11" t="s">
        <v>82</v>
      </c>
      <c r="AW164" s="11" t="s">
        <v>33</v>
      </c>
      <c r="AX164" s="11" t="s">
        <v>80</v>
      </c>
      <c r="AY164" s="225" t="s">
        <v>117</v>
      </c>
    </row>
    <row r="165" s="1" customFormat="1" ht="16.5" customHeight="1">
      <c r="B165" s="36"/>
      <c r="C165" s="202" t="s">
        <v>286</v>
      </c>
      <c r="D165" s="202" t="s">
        <v>119</v>
      </c>
      <c r="E165" s="203" t="s">
        <v>287</v>
      </c>
      <c r="F165" s="204" t="s">
        <v>288</v>
      </c>
      <c r="G165" s="205" t="s">
        <v>122</v>
      </c>
      <c r="H165" s="206">
        <v>13.859999999999999</v>
      </c>
      <c r="I165" s="207"/>
      <c r="J165" s="208">
        <f>ROUND(I165*H165,2)</f>
        <v>0</v>
      </c>
      <c r="K165" s="204" t="s">
        <v>130</v>
      </c>
      <c r="L165" s="41"/>
      <c r="M165" s="209" t="s">
        <v>19</v>
      </c>
      <c r="N165" s="210" t="s">
        <v>43</v>
      </c>
      <c r="O165" s="77"/>
      <c r="P165" s="211">
        <f>O165*H165</f>
        <v>0</v>
      </c>
      <c r="Q165" s="211">
        <v>2.0000000000000002E-05</v>
      </c>
      <c r="R165" s="211">
        <f>Q165*H165</f>
        <v>0.00027720000000000002</v>
      </c>
      <c r="S165" s="211">
        <v>0</v>
      </c>
      <c r="T165" s="212">
        <f>S165*H165</f>
        <v>0</v>
      </c>
      <c r="AR165" s="15" t="s">
        <v>124</v>
      </c>
      <c r="AT165" s="15" t="s">
        <v>119</v>
      </c>
      <c r="AU165" s="15" t="s">
        <v>82</v>
      </c>
      <c r="AY165" s="15" t="s">
        <v>117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5" t="s">
        <v>80</v>
      </c>
      <c r="BK165" s="213">
        <f>ROUND(I165*H165,2)</f>
        <v>0</v>
      </c>
      <c r="BL165" s="15" t="s">
        <v>124</v>
      </c>
      <c r="BM165" s="15" t="s">
        <v>289</v>
      </c>
    </row>
    <row r="166" s="11" customFormat="1">
      <c r="B166" s="214"/>
      <c r="C166" s="215"/>
      <c r="D166" s="216" t="s">
        <v>126</v>
      </c>
      <c r="E166" s="217" t="s">
        <v>19</v>
      </c>
      <c r="F166" s="218" t="s">
        <v>290</v>
      </c>
      <c r="G166" s="215"/>
      <c r="H166" s="219">
        <v>13.859999999999999</v>
      </c>
      <c r="I166" s="220"/>
      <c r="J166" s="215"/>
      <c r="K166" s="215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126</v>
      </c>
      <c r="AU166" s="225" t="s">
        <v>82</v>
      </c>
      <c r="AV166" s="11" t="s">
        <v>82</v>
      </c>
      <c r="AW166" s="11" t="s">
        <v>33</v>
      </c>
      <c r="AX166" s="11" t="s">
        <v>80</v>
      </c>
      <c r="AY166" s="225" t="s">
        <v>117</v>
      </c>
    </row>
    <row r="167" s="1" customFormat="1" ht="16.5" customHeight="1">
      <c r="B167" s="36"/>
      <c r="C167" s="202" t="s">
        <v>291</v>
      </c>
      <c r="D167" s="202" t="s">
        <v>119</v>
      </c>
      <c r="E167" s="203" t="s">
        <v>292</v>
      </c>
      <c r="F167" s="204" t="s">
        <v>293</v>
      </c>
      <c r="G167" s="205" t="s">
        <v>214</v>
      </c>
      <c r="H167" s="206">
        <v>0.14999999999999999</v>
      </c>
      <c r="I167" s="207"/>
      <c r="J167" s="208">
        <f>ROUND(I167*H167,2)</f>
        <v>0</v>
      </c>
      <c r="K167" s="204" t="s">
        <v>130</v>
      </c>
      <c r="L167" s="41"/>
      <c r="M167" s="209" t="s">
        <v>19</v>
      </c>
      <c r="N167" s="210" t="s">
        <v>43</v>
      </c>
      <c r="O167" s="77"/>
      <c r="P167" s="211">
        <f>O167*H167</f>
        <v>0</v>
      </c>
      <c r="Q167" s="211">
        <v>1.04877</v>
      </c>
      <c r="R167" s="211">
        <f>Q167*H167</f>
        <v>0.1573155</v>
      </c>
      <c r="S167" s="211">
        <v>0</v>
      </c>
      <c r="T167" s="212">
        <f>S167*H167</f>
        <v>0</v>
      </c>
      <c r="AR167" s="15" t="s">
        <v>124</v>
      </c>
      <c r="AT167" s="15" t="s">
        <v>119</v>
      </c>
      <c r="AU167" s="15" t="s">
        <v>82</v>
      </c>
      <c r="AY167" s="15" t="s">
        <v>117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5" t="s">
        <v>80</v>
      </c>
      <c r="BK167" s="213">
        <f>ROUND(I167*H167,2)</f>
        <v>0</v>
      </c>
      <c r="BL167" s="15" t="s">
        <v>124</v>
      </c>
      <c r="BM167" s="15" t="s">
        <v>294</v>
      </c>
    </row>
    <row r="168" s="11" customFormat="1">
      <c r="B168" s="214"/>
      <c r="C168" s="215"/>
      <c r="D168" s="216" t="s">
        <v>126</v>
      </c>
      <c r="E168" s="217" t="s">
        <v>19</v>
      </c>
      <c r="F168" s="218" t="s">
        <v>295</v>
      </c>
      <c r="G168" s="215"/>
      <c r="H168" s="219">
        <v>0.14999999999999999</v>
      </c>
      <c r="I168" s="220"/>
      <c r="J168" s="215"/>
      <c r="K168" s="215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126</v>
      </c>
      <c r="AU168" s="225" t="s">
        <v>82</v>
      </c>
      <c r="AV168" s="11" t="s">
        <v>82</v>
      </c>
      <c r="AW168" s="11" t="s">
        <v>33</v>
      </c>
      <c r="AX168" s="11" t="s">
        <v>80</v>
      </c>
      <c r="AY168" s="225" t="s">
        <v>117</v>
      </c>
    </row>
    <row r="169" s="1" customFormat="1" ht="16.5" customHeight="1">
      <c r="B169" s="36"/>
      <c r="C169" s="202" t="s">
        <v>296</v>
      </c>
      <c r="D169" s="202" t="s">
        <v>119</v>
      </c>
      <c r="E169" s="203" t="s">
        <v>297</v>
      </c>
      <c r="F169" s="204" t="s">
        <v>298</v>
      </c>
      <c r="G169" s="205" t="s">
        <v>151</v>
      </c>
      <c r="H169" s="206">
        <v>6.9930000000000003</v>
      </c>
      <c r="I169" s="207"/>
      <c r="J169" s="208">
        <f>ROUND(I169*H169,2)</f>
        <v>0</v>
      </c>
      <c r="K169" s="204" t="s">
        <v>130</v>
      </c>
      <c r="L169" s="41"/>
      <c r="M169" s="209" t="s">
        <v>19</v>
      </c>
      <c r="N169" s="210" t="s">
        <v>43</v>
      </c>
      <c r="O169" s="77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AR169" s="15" t="s">
        <v>124</v>
      </c>
      <c r="AT169" s="15" t="s">
        <v>119</v>
      </c>
      <c r="AU169" s="15" t="s">
        <v>82</v>
      </c>
      <c r="AY169" s="15" t="s">
        <v>117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5" t="s">
        <v>80</v>
      </c>
      <c r="BK169" s="213">
        <f>ROUND(I169*H169,2)</f>
        <v>0</v>
      </c>
      <c r="BL169" s="15" t="s">
        <v>124</v>
      </c>
      <c r="BM169" s="15" t="s">
        <v>299</v>
      </c>
    </row>
    <row r="170" s="11" customFormat="1">
      <c r="B170" s="214"/>
      <c r="C170" s="215"/>
      <c r="D170" s="216" t="s">
        <v>126</v>
      </c>
      <c r="E170" s="217" t="s">
        <v>19</v>
      </c>
      <c r="F170" s="218" t="s">
        <v>300</v>
      </c>
      <c r="G170" s="215"/>
      <c r="H170" s="219">
        <v>6.9930000000000003</v>
      </c>
      <c r="I170" s="220"/>
      <c r="J170" s="215"/>
      <c r="K170" s="215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126</v>
      </c>
      <c r="AU170" s="225" t="s">
        <v>82</v>
      </c>
      <c r="AV170" s="11" t="s">
        <v>82</v>
      </c>
      <c r="AW170" s="11" t="s">
        <v>33</v>
      </c>
      <c r="AX170" s="11" t="s">
        <v>80</v>
      </c>
      <c r="AY170" s="225" t="s">
        <v>117</v>
      </c>
    </row>
    <row r="171" s="1" customFormat="1" ht="16.5" customHeight="1">
      <c r="B171" s="36"/>
      <c r="C171" s="202" t="s">
        <v>301</v>
      </c>
      <c r="D171" s="202" t="s">
        <v>119</v>
      </c>
      <c r="E171" s="203" t="s">
        <v>302</v>
      </c>
      <c r="F171" s="204" t="s">
        <v>303</v>
      </c>
      <c r="G171" s="205" t="s">
        <v>122</v>
      </c>
      <c r="H171" s="206">
        <v>47.729999999999997</v>
      </c>
      <c r="I171" s="207"/>
      <c r="J171" s="208">
        <f>ROUND(I171*H171,2)</f>
        <v>0</v>
      </c>
      <c r="K171" s="204" t="s">
        <v>130</v>
      </c>
      <c r="L171" s="41"/>
      <c r="M171" s="209" t="s">
        <v>19</v>
      </c>
      <c r="N171" s="210" t="s">
        <v>43</v>
      </c>
      <c r="O171" s="77"/>
      <c r="P171" s="211">
        <f>O171*H171</f>
        <v>0</v>
      </c>
      <c r="Q171" s="211">
        <v>0.0025100000000000001</v>
      </c>
      <c r="R171" s="211">
        <f>Q171*H171</f>
        <v>0.1198023</v>
      </c>
      <c r="S171" s="211">
        <v>0</v>
      </c>
      <c r="T171" s="212">
        <f>S171*H171</f>
        <v>0</v>
      </c>
      <c r="AR171" s="15" t="s">
        <v>124</v>
      </c>
      <c r="AT171" s="15" t="s">
        <v>119</v>
      </c>
      <c r="AU171" s="15" t="s">
        <v>82</v>
      </c>
      <c r="AY171" s="15" t="s">
        <v>117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5" t="s">
        <v>80</v>
      </c>
      <c r="BK171" s="213">
        <f>ROUND(I171*H171,2)</f>
        <v>0</v>
      </c>
      <c r="BL171" s="15" t="s">
        <v>124</v>
      </c>
      <c r="BM171" s="15" t="s">
        <v>304</v>
      </c>
    </row>
    <row r="172" s="11" customFormat="1">
      <c r="B172" s="214"/>
      <c r="C172" s="215"/>
      <c r="D172" s="216" t="s">
        <v>126</v>
      </c>
      <c r="E172" s="217" t="s">
        <v>19</v>
      </c>
      <c r="F172" s="218" t="s">
        <v>305</v>
      </c>
      <c r="G172" s="215"/>
      <c r="H172" s="219">
        <v>46.619999999999997</v>
      </c>
      <c r="I172" s="220"/>
      <c r="J172" s="215"/>
      <c r="K172" s="215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126</v>
      </c>
      <c r="AU172" s="225" t="s">
        <v>82</v>
      </c>
      <c r="AV172" s="11" t="s">
        <v>82</v>
      </c>
      <c r="AW172" s="11" t="s">
        <v>33</v>
      </c>
      <c r="AX172" s="11" t="s">
        <v>72</v>
      </c>
      <c r="AY172" s="225" t="s">
        <v>117</v>
      </c>
    </row>
    <row r="173" s="11" customFormat="1">
      <c r="B173" s="214"/>
      <c r="C173" s="215"/>
      <c r="D173" s="216" t="s">
        <v>126</v>
      </c>
      <c r="E173" s="217" t="s">
        <v>19</v>
      </c>
      <c r="F173" s="218" t="s">
        <v>306</v>
      </c>
      <c r="G173" s="215"/>
      <c r="H173" s="219">
        <v>1.1100000000000001</v>
      </c>
      <c r="I173" s="220"/>
      <c r="J173" s="215"/>
      <c r="K173" s="215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126</v>
      </c>
      <c r="AU173" s="225" t="s">
        <v>82</v>
      </c>
      <c r="AV173" s="11" t="s">
        <v>82</v>
      </c>
      <c r="AW173" s="11" t="s">
        <v>33</v>
      </c>
      <c r="AX173" s="11" t="s">
        <v>72</v>
      </c>
      <c r="AY173" s="225" t="s">
        <v>117</v>
      </c>
    </row>
    <row r="174" s="12" customFormat="1">
      <c r="B174" s="226"/>
      <c r="C174" s="227"/>
      <c r="D174" s="216" t="s">
        <v>126</v>
      </c>
      <c r="E174" s="228" t="s">
        <v>19</v>
      </c>
      <c r="F174" s="229" t="s">
        <v>155</v>
      </c>
      <c r="G174" s="227"/>
      <c r="H174" s="230">
        <v>47.729999999999997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126</v>
      </c>
      <c r="AU174" s="236" t="s">
        <v>82</v>
      </c>
      <c r="AV174" s="12" t="s">
        <v>124</v>
      </c>
      <c r="AW174" s="12" t="s">
        <v>33</v>
      </c>
      <c r="AX174" s="12" t="s">
        <v>80</v>
      </c>
      <c r="AY174" s="236" t="s">
        <v>117</v>
      </c>
    </row>
    <row r="175" s="1" customFormat="1" ht="16.5" customHeight="1">
      <c r="B175" s="36"/>
      <c r="C175" s="202" t="s">
        <v>307</v>
      </c>
      <c r="D175" s="202" t="s">
        <v>119</v>
      </c>
      <c r="E175" s="203" t="s">
        <v>308</v>
      </c>
      <c r="F175" s="204" t="s">
        <v>309</v>
      </c>
      <c r="G175" s="205" t="s">
        <v>122</v>
      </c>
      <c r="H175" s="206">
        <v>47.729999999999997</v>
      </c>
      <c r="I175" s="207"/>
      <c r="J175" s="208">
        <f>ROUND(I175*H175,2)</f>
        <v>0</v>
      </c>
      <c r="K175" s="204" t="s">
        <v>130</v>
      </c>
      <c r="L175" s="41"/>
      <c r="M175" s="209" t="s">
        <v>19</v>
      </c>
      <c r="N175" s="210" t="s">
        <v>43</v>
      </c>
      <c r="O175" s="77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AR175" s="15" t="s">
        <v>124</v>
      </c>
      <c r="AT175" s="15" t="s">
        <v>119</v>
      </c>
      <c r="AU175" s="15" t="s">
        <v>82</v>
      </c>
      <c r="AY175" s="15" t="s">
        <v>117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5" t="s">
        <v>80</v>
      </c>
      <c r="BK175" s="213">
        <f>ROUND(I175*H175,2)</f>
        <v>0</v>
      </c>
      <c r="BL175" s="15" t="s">
        <v>124</v>
      </c>
      <c r="BM175" s="15" t="s">
        <v>310</v>
      </c>
    </row>
    <row r="176" s="11" customFormat="1">
      <c r="B176" s="214"/>
      <c r="C176" s="215"/>
      <c r="D176" s="216" t="s">
        <v>126</v>
      </c>
      <c r="E176" s="217" t="s">
        <v>19</v>
      </c>
      <c r="F176" s="218" t="s">
        <v>311</v>
      </c>
      <c r="G176" s="215"/>
      <c r="H176" s="219">
        <v>47.729999999999997</v>
      </c>
      <c r="I176" s="220"/>
      <c r="J176" s="215"/>
      <c r="K176" s="215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126</v>
      </c>
      <c r="AU176" s="225" t="s">
        <v>82</v>
      </c>
      <c r="AV176" s="11" t="s">
        <v>82</v>
      </c>
      <c r="AW176" s="11" t="s">
        <v>33</v>
      </c>
      <c r="AX176" s="11" t="s">
        <v>80</v>
      </c>
      <c r="AY176" s="225" t="s">
        <v>117</v>
      </c>
    </row>
    <row r="177" s="1" customFormat="1" ht="16.5" customHeight="1">
      <c r="B177" s="36"/>
      <c r="C177" s="202" t="s">
        <v>312</v>
      </c>
      <c r="D177" s="202" t="s">
        <v>119</v>
      </c>
      <c r="E177" s="203" t="s">
        <v>313</v>
      </c>
      <c r="F177" s="204" t="s">
        <v>314</v>
      </c>
      <c r="G177" s="205" t="s">
        <v>214</v>
      </c>
      <c r="H177" s="206">
        <v>0.90000000000000002</v>
      </c>
      <c r="I177" s="207"/>
      <c r="J177" s="208">
        <f>ROUND(I177*H177,2)</f>
        <v>0</v>
      </c>
      <c r="K177" s="204" t="s">
        <v>123</v>
      </c>
      <c r="L177" s="41"/>
      <c r="M177" s="209" t="s">
        <v>19</v>
      </c>
      <c r="N177" s="210" t="s">
        <v>43</v>
      </c>
      <c r="O177" s="77"/>
      <c r="P177" s="211">
        <f>O177*H177</f>
        <v>0</v>
      </c>
      <c r="Q177" s="211">
        <v>1.0538799999999999</v>
      </c>
      <c r="R177" s="211">
        <f>Q177*H177</f>
        <v>0.948492</v>
      </c>
      <c r="S177" s="211">
        <v>0</v>
      </c>
      <c r="T177" s="212">
        <f>S177*H177</f>
        <v>0</v>
      </c>
      <c r="AR177" s="15" t="s">
        <v>124</v>
      </c>
      <c r="AT177" s="15" t="s">
        <v>119</v>
      </c>
      <c r="AU177" s="15" t="s">
        <v>82</v>
      </c>
      <c r="AY177" s="15" t="s">
        <v>117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5" t="s">
        <v>80</v>
      </c>
      <c r="BK177" s="213">
        <f>ROUND(I177*H177,2)</f>
        <v>0</v>
      </c>
      <c r="BL177" s="15" t="s">
        <v>124</v>
      </c>
      <c r="BM177" s="15" t="s">
        <v>315</v>
      </c>
    </row>
    <row r="178" s="11" customFormat="1">
      <c r="B178" s="214"/>
      <c r="C178" s="215"/>
      <c r="D178" s="216" t="s">
        <v>126</v>
      </c>
      <c r="E178" s="217" t="s">
        <v>19</v>
      </c>
      <c r="F178" s="218" t="s">
        <v>316</v>
      </c>
      <c r="G178" s="215"/>
      <c r="H178" s="219">
        <v>0.90000000000000002</v>
      </c>
      <c r="I178" s="220"/>
      <c r="J178" s="215"/>
      <c r="K178" s="215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126</v>
      </c>
      <c r="AU178" s="225" t="s">
        <v>82</v>
      </c>
      <c r="AV178" s="11" t="s">
        <v>82</v>
      </c>
      <c r="AW178" s="11" t="s">
        <v>33</v>
      </c>
      <c r="AX178" s="11" t="s">
        <v>80</v>
      </c>
      <c r="AY178" s="225" t="s">
        <v>117</v>
      </c>
    </row>
    <row r="179" s="10" customFormat="1" ht="22.8" customHeight="1">
      <c r="B179" s="186"/>
      <c r="C179" s="187"/>
      <c r="D179" s="188" t="s">
        <v>71</v>
      </c>
      <c r="E179" s="200" t="s">
        <v>124</v>
      </c>
      <c r="F179" s="200" t="s">
        <v>317</v>
      </c>
      <c r="G179" s="187"/>
      <c r="H179" s="187"/>
      <c r="I179" s="190"/>
      <c r="J179" s="201">
        <f>BK179</f>
        <v>0</v>
      </c>
      <c r="K179" s="187"/>
      <c r="L179" s="192"/>
      <c r="M179" s="193"/>
      <c r="N179" s="194"/>
      <c r="O179" s="194"/>
      <c r="P179" s="195">
        <f>SUM(P180:P181)</f>
        <v>0</v>
      </c>
      <c r="Q179" s="194"/>
      <c r="R179" s="195">
        <f>SUM(R180:R181)</f>
        <v>11.706502499999999</v>
      </c>
      <c r="S179" s="194"/>
      <c r="T179" s="196">
        <f>SUM(T180:T181)</f>
        <v>0</v>
      </c>
      <c r="AR179" s="197" t="s">
        <v>80</v>
      </c>
      <c r="AT179" s="198" t="s">
        <v>71</v>
      </c>
      <c r="AU179" s="198" t="s">
        <v>80</v>
      </c>
      <c r="AY179" s="197" t="s">
        <v>117</v>
      </c>
      <c r="BK179" s="199">
        <f>SUM(BK180:BK181)</f>
        <v>0</v>
      </c>
    </row>
    <row r="180" s="1" customFormat="1" ht="22.5" customHeight="1">
      <c r="B180" s="36"/>
      <c r="C180" s="202" t="s">
        <v>318</v>
      </c>
      <c r="D180" s="202" t="s">
        <v>119</v>
      </c>
      <c r="E180" s="203" t="s">
        <v>319</v>
      </c>
      <c r="F180" s="204" t="s">
        <v>320</v>
      </c>
      <c r="G180" s="205" t="s">
        <v>122</v>
      </c>
      <c r="H180" s="206">
        <v>15.75</v>
      </c>
      <c r="I180" s="207"/>
      <c r="J180" s="208">
        <f>ROUND(I180*H180,2)</f>
        <v>0</v>
      </c>
      <c r="K180" s="204" t="s">
        <v>123</v>
      </c>
      <c r="L180" s="41"/>
      <c r="M180" s="209" t="s">
        <v>19</v>
      </c>
      <c r="N180" s="210" t="s">
        <v>43</v>
      </c>
      <c r="O180" s="77"/>
      <c r="P180" s="211">
        <f>O180*H180</f>
        <v>0</v>
      </c>
      <c r="Q180" s="211">
        <v>0.74326999999999999</v>
      </c>
      <c r="R180" s="211">
        <f>Q180*H180</f>
        <v>11.706502499999999</v>
      </c>
      <c r="S180" s="211">
        <v>0</v>
      </c>
      <c r="T180" s="212">
        <f>S180*H180</f>
        <v>0</v>
      </c>
      <c r="AR180" s="15" t="s">
        <v>124</v>
      </c>
      <c r="AT180" s="15" t="s">
        <v>119</v>
      </c>
      <c r="AU180" s="15" t="s">
        <v>82</v>
      </c>
      <c r="AY180" s="15" t="s">
        <v>117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5" t="s">
        <v>80</v>
      </c>
      <c r="BK180" s="213">
        <f>ROUND(I180*H180,2)</f>
        <v>0</v>
      </c>
      <c r="BL180" s="15" t="s">
        <v>124</v>
      </c>
      <c r="BM180" s="15" t="s">
        <v>321</v>
      </c>
    </row>
    <row r="181" s="11" customFormat="1">
      <c r="B181" s="214"/>
      <c r="C181" s="215"/>
      <c r="D181" s="216" t="s">
        <v>126</v>
      </c>
      <c r="E181" s="217" t="s">
        <v>19</v>
      </c>
      <c r="F181" s="218" t="s">
        <v>322</v>
      </c>
      <c r="G181" s="215"/>
      <c r="H181" s="219">
        <v>15.75</v>
      </c>
      <c r="I181" s="220"/>
      <c r="J181" s="215"/>
      <c r="K181" s="215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126</v>
      </c>
      <c r="AU181" s="225" t="s">
        <v>82</v>
      </c>
      <c r="AV181" s="11" t="s">
        <v>82</v>
      </c>
      <c r="AW181" s="11" t="s">
        <v>33</v>
      </c>
      <c r="AX181" s="11" t="s">
        <v>80</v>
      </c>
      <c r="AY181" s="225" t="s">
        <v>117</v>
      </c>
    </row>
    <row r="182" s="10" customFormat="1" ht="22.8" customHeight="1">
      <c r="B182" s="186"/>
      <c r="C182" s="187"/>
      <c r="D182" s="188" t="s">
        <v>71</v>
      </c>
      <c r="E182" s="200" t="s">
        <v>142</v>
      </c>
      <c r="F182" s="200" t="s">
        <v>323</v>
      </c>
      <c r="G182" s="187"/>
      <c r="H182" s="187"/>
      <c r="I182" s="190"/>
      <c r="J182" s="201">
        <f>BK182</f>
        <v>0</v>
      </c>
      <c r="K182" s="187"/>
      <c r="L182" s="192"/>
      <c r="M182" s="193"/>
      <c r="N182" s="194"/>
      <c r="O182" s="194"/>
      <c r="P182" s="195">
        <f>SUM(P183:P195)</f>
        <v>0</v>
      </c>
      <c r="Q182" s="194"/>
      <c r="R182" s="195">
        <f>SUM(R183:R195)</f>
        <v>36.399999999999999</v>
      </c>
      <c r="S182" s="194"/>
      <c r="T182" s="196">
        <f>SUM(T183:T195)</f>
        <v>0</v>
      </c>
      <c r="AR182" s="197" t="s">
        <v>80</v>
      </c>
      <c r="AT182" s="198" t="s">
        <v>71</v>
      </c>
      <c r="AU182" s="198" t="s">
        <v>80</v>
      </c>
      <c r="AY182" s="197" t="s">
        <v>117</v>
      </c>
      <c r="BK182" s="199">
        <f>SUM(BK183:BK195)</f>
        <v>0</v>
      </c>
    </row>
    <row r="183" s="1" customFormat="1" ht="16.5" customHeight="1">
      <c r="B183" s="36"/>
      <c r="C183" s="202" t="s">
        <v>324</v>
      </c>
      <c r="D183" s="202" t="s">
        <v>119</v>
      </c>
      <c r="E183" s="203" t="s">
        <v>325</v>
      </c>
      <c r="F183" s="204" t="s">
        <v>326</v>
      </c>
      <c r="G183" s="205" t="s">
        <v>122</v>
      </c>
      <c r="H183" s="206">
        <v>732</v>
      </c>
      <c r="I183" s="207"/>
      <c r="J183" s="208">
        <f>ROUND(I183*H183,2)</f>
        <v>0</v>
      </c>
      <c r="K183" s="204" t="s">
        <v>123</v>
      </c>
      <c r="L183" s="41"/>
      <c r="M183" s="209" t="s">
        <v>19</v>
      </c>
      <c r="N183" s="210" t="s">
        <v>43</v>
      </c>
      <c r="O183" s="77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AR183" s="15" t="s">
        <v>124</v>
      </c>
      <c r="AT183" s="15" t="s">
        <v>119</v>
      </c>
      <c r="AU183" s="15" t="s">
        <v>82</v>
      </c>
      <c r="AY183" s="15" t="s">
        <v>117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5" t="s">
        <v>80</v>
      </c>
      <c r="BK183" s="213">
        <f>ROUND(I183*H183,2)</f>
        <v>0</v>
      </c>
      <c r="BL183" s="15" t="s">
        <v>124</v>
      </c>
      <c r="BM183" s="15" t="s">
        <v>327</v>
      </c>
    </row>
    <row r="184" s="11" customFormat="1">
      <c r="B184" s="214"/>
      <c r="C184" s="215"/>
      <c r="D184" s="216" t="s">
        <v>126</v>
      </c>
      <c r="E184" s="217" t="s">
        <v>19</v>
      </c>
      <c r="F184" s="218" t="s">
        <v>328</v>
      </c>
      <c r="G184" s="215"/>
      <c r="H184" s="219">
        <v>732</v>
      </c>
      <c r="I184" s="220"/>
      <c r="J184" s="215"/>
      <c r="K184" s="215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126</v>
      </c>
      <c r="AU184" s="225" t="s">
        <v>82</v>
      </c>
      <c r="AV184" s="11" t="s">
        <v>82</v>
      </c>
      <c r="AW184" s="11" t="s">
        <v>33</v>
      </c>
      <c r="AX184" s="11" t="s">
        <v>80</v>
      </c>
      <c r="AY184" s="225" t="s">
        <v>117</v>
      </c>
    </row>
    <row r="185" s="1" customFormat="1" ht="16.5" customHeight="1">
      <c r="B185" s="36"/>
      <c r="C185" s="202" t="s">
        <v>329</v>
      </c>
      <c r="D185" s="202" t="s">
        <v>119</v>
      </c>
      <c r="E185" s="203" t="s">
        <v>330</v>
      </c>
      <c r="F185" s="204" t="s">
        <v>331</v>
      </c>
      <c r="G185" s="205" t="s">
        <v>122</v>
      </c>
      <c r="H185" s="206">
        <v>732</v>
      </c>
      <c r="I185" s="207"/>
      <c r="J185" s="208">
        <f>ROUND(I185*H185,2)</f>
        <v>0</v>
      </c>
      <c r="K185" s="204" t="s">
        <v>123</v>
      </c>
      <c r="L185" s="41"/>
      <c r="M185" s="209" t="s">
        <v>19</v>
      </c>
      <c r="N185" s="210" t="s">
        <v>43</v>
      </c>
      <c r="O185" s="77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AR185" s="15" t="s">
        <v>124</v>
      </c>
      <c r="AT185" s="15" t="s">
        <v>119</v>
      </c>
      <c r="AU185" s="15" t="s">
        <v>82</v>
      </c>
      <c r="AY185" s="15" t="s">
        <v>117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5" t="s">
        <v>80</v>
      </c>
      <c r="BK185" s="213">
        <f>ROUND(I185*H185,2)</f>
        <v>0</v>
      </c>
      <c r="BL185" s="15" t="s">
        <v>124</v>
      </c>
      <c r="BM185" s="15" t="s">
        <v>332</v>
      </c>
    </row>
    <row r="186" s="11" customFormat="1">
      <c r="B186" s="214"/>
      <c r="C186" s="215"/>
      <c r="D186" s="216" t="s">
        <v>126</v>
      </c>
      <c r="E186" s="217" t="s">
        <v>19</v>
      </c>
      <c r="F186" s="218" t="s">
        <v>333</v>
      </c>
      <c r="G186" s="215"/>
      <c r="H186" s="219">
        <v>732</v>
      </c>
      <c r="I186" s="220"/>
      <c r="J186" s="215"/>
      <c r="K186" s="215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126</v>
      </c>
      <c r="AU186" s="225" t="s">
        <v>82</v>
      </c>
      <c r="AV186" s="11" t="s">
        <v>82</v>
      </c>
      <c r="AW186" s="11" t="s">
        <v>33</v>
      </c>
      <c r="AX186" s="11" t="s">
        <v>80</v>
      </c>
      <c r="AY186" s="225" t="s">
        <v>117</v>
      </c>
    </row>
    <row r="187" s="1" customFormat="1" ht="16.5" customHeight="1">
      <c r="B187" s="36"/>
      <c r="C187" s="202" t="s">
        <v>334</v>
      </c>
      <c r="D187" s="202" t="s">
        <v>119</v>
      </c>
      <c r="E187" s="203" t="s">
        <v>335</v>
      </c>
      <c r="F187" s="204" t="s">
        <v>336</v>
      </c>
      <c r="G187" s="205" t="s">
        <v>122</v>
      </c>
      <c r="H187" s="206">
        <v>140</v>
      </c>
      <c r="I187" s="207"/>
      <c r="J187" s="208">
        <f>ROUND(I187*H187,2)</f>
        <v>0</v>
      </c>
      <c r="K187" s="204" t="s">
        <v>123</v>
      </c>
      <c r="L187" s="41"/>
      <c r="M187" s="209" t="s">
        <v>19</v>
      </c>
      <c r="N187" s="210" t="s">
        <v>43</v>
      </c>
      <c r="O187" s="77"/>
      <c r="P187" s="211">
        <f>O187*H187</f>
        <v>0</v>
      </c>
      <c r="Q187" s="211">
        <v>0.26000000000000001</v>
      </c>
      <c r="R187" s="211">
        <f>Q187*H187</f>
        <v>36.399999999999999</v>
      </c>
      <c r="S187" s="211">
        <v>0</v>
      </c>
      <c r="T187" s="212">
        <f>S187*H187</f>
        <v>0</v>
      </c>
      <c r="AR187" s="15" t="s">
        <v>124</v>
      </c>
      <c r="AT187" s="15" t="s">
        <v>119</v>
      </c>
      <c r="AU187" s="15" t="s">
        <v>82</v>
      </c>
      <c r="AY187" s="15" t="s">
        <v>117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5" t="s">
        <v>80</v>
      </c>
      <c r="BK187" s="213">
        <f>ROUND(I187*H187,2)</f>
        <v>0</v>
      </c>
      <c r="BL187" s="15" t="s">
        <v>124</v>
      </c>
      <c r="BM187" s="15" t="s">
        <v>337</v>
      </c>
    </row>
    <row r="188" s="11" customFormat="1">
      <c r="B188" s="214"/>
      <c r="C188" s="215"/>
      <c r="D188" s="216" t="s">
        <v>126</v>
      </c>
      <c r="E188" s="217" t="s">
        <v>19</v>
      </c>
      <c r="F188" s="218" t="s">
        <v>338</v>
      </c>
      <c r="G188" s="215"/>
      <c r="H188" s="219">
        <v>140</v>
      </c>
      <c r="I188" s="220"/>
      <c r="J188" s="215"/>
      <c r="K188" s="215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126</v>
      </c>
      <c r="AU188" s="225" t="s">
        <v>82</v>
      </c>
      <c r="AV188" s="11" t="s">
        <v>82</v>
      </c>
      <c r="AW188" s="11" t="s">
        <v>33</v>
      </c>
      <c r="AX188" s="11" t="s">
        <v>80</v>
      </c>
      <c r="AY188" s="225" t="s">
        <v>117</v>
      </c>
    </row>
    <row r="189" s="1" customFormat="1" ht="16.5" customHeight="1">
      <c r="B189" s="36"/>
      <c r="C189" s="202" t="s">
        <v>339</v>
      </c>
      <c r="D189" s="202" t="s">
        <v>119</v>
      </c>
      <c r="E189" s="203" t="s">
        <v>340</v>
      </c>
      <c r="F189" s="204" t="s">
        <v>341</v>
      </c>
      <c r="G189" s="205" t="s">
        <v>122</v>
      </c>
      <c r="H189" s="206">
        <v>1145</v>
      </c>
      <c r="I189" s="207"/>
      <c r="J189" s="208">
        <f>ROUND(I189*H189,2)</f>
        <v>0</v>
      </c>
      <c r="K189" s="204" t="s">
        <v>123</v>
      </c>
      <c r="L189" s="41"/>
      <c r="M189" s="209" t="s">
        <v>19</v>
      </c>
      <c r="N189" s="210" t="s">
        <v>43</v>
      </c>
      <c r="O189" s="77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AR189" s="15" t="s">
        <v>124</v>
      </c>
      <c r="AT189" s="15" t="s">
        <v>119</v>
      </c>
      <c r="AU189" s="15" t="s">
        <v>82</v>
      </c>
      <c r="AY189" s="15" t="s">
        <v>117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5" t="s">
        <v>80</v>
      </c>
      <c r="BK189" s="213">
        <f>ROUND(I189*H189,2)</f>
        <v>0</v>
      </c>
      <c r="BL189" s="15" t="s">
        <v>124</v>
      </c>
      <c r="BM189" s="15" t="s">
        <v>342</v>
      </c>
    </row>
    <row r="190" s="1" customFormat="1" ht="22.5" customHeight="1">
      <c r="B190" s="36"/>
      <c r="C190" s="202" t="s">
        <v>343</v>
      </c>
      <c r="D190" s="202" t="s">
        <v>119</v>
      </c>
      <c r="E190" s="203" t="s">
        <v>344</v>
      </c>
      <c r="F190" s="204" t="s">
        <v>345</v>
      </c>
      <c r="G190" s="205" t="s">
        <v>122</v>
      </c>
      <c r="H190" s="206">
        <v>1145</v>
      </c>
      <c r="I190" s="207"/>
      <c r="J190" s="208">
        <f>ROUND(I190*H190,2)</f>
        <v>0</v>
      </c>
      <c r="K190" s="204" t="s">
        <v>123</v>
      </c>
      <c r="L190" s="41"/>
      <c r="M190" s="209" t="s">
        <v>19</v>
      </c>
      <c r="N190" s="210" t="s">
        <v>43</v>
      </c>
      <c r="O190" s="77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AR190" s="15" t="s">
        <v>124</v>
      </c>
      <c r="AT190" s="15" t="s">
        <v>119</v>
      </c>
      <c r="AU190" s="15" t="s">
        <v>82</v>
      </c>
      <c r="AY190" s="15" t="s">
        <v>117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5" t="s">
        <v>80</v>
      </c>
      <c r="BK190" s="213">
        <f>ROUND(I190*H190,2)</f>
        <v>0</v>
      </c>
      <c r="BL190" s="15" t="s">
        <v>124</v>
      </c>
      <c r="BM190" s="15" t="s">
        <v>346</v>
      </c>
    </row>
    <row r="191" s="11" customFormat="1">
      <c r="B191" s="214"/>
      <c r="C191" s="215"/>
      <c r="D191" s="216" t="s">
        <v>126</v>
      </c>
      <c r="E191" s="217" t="s">
        <v>19</v>
      </c>
      <c r="F191" s="218" t="s">
        <v>347</v>
      </c>
      <c r="G191" s="215"/>
      <c r="H191" s="219">
        <v>1145</v>
      </c>
      <c r="I191" s="220"/>
      <c r="J191" s="215"/>
      <c r="K191" s="215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126</v>
      </c>
      <c r="AU191" s="225" t="s">
        <v>82</v>
      </c>
      <c r="AV191" s="11" t="s">
        <v>82</v>
      </c>
      <c r="AW191" s="11" t="s">
        <v>33</v>
      </c>
      <c r="AX191" s="11" t="s">
        <v>80</v>
      </c>
      <c r="AY191" s="225" t="s">
        <v>117</v>
      </c>
    </row>
    <row r="192" s="1" customFormat="1" ht="22.5" customHeight="1">
      <c r="B192" s="36"/>
      <c r="C192" s="202" t="s">
        <v>348</v>
      </c>
      <c r="D192" s="202" t="s">
        <v>119</v>
      </c>
      <c r="E192" s="203" t="s">
        <v>349</v>
      </c>
      <c r="F192" s="204" t="s">
        <v>350</v>
      </c>
      <c r="G192" s="205" t="s">
        <v>122</v>
      </c>
      <c r="H192" s="206">
        <v>570</v>
      </c>
      <c r="I192" s="207"/>
      <c r="J192" s="208">
        <f>ROUND(I192*H192,2)</f>
        <v>0</v>
      </c>
      <c r="K192" s="204" t="s">
        <v>123</v>
      </c>
      <c r="L192" s="41"/>
      <c r="M192" s="209" t="s">
        <v>19</v>
      </c>
      <c r="N192" s="210" t="s">
        <v>43</v>
      </c>
      <c r="O192" s="77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AR192" s="15" t="s">
        <v>124</v>
      </c>
      <c r="AT192" s="15" t="s">
        <v>119</v>
      </c>
      <c r="AU192" s="15" t="s">
        <v>82</v>
      </c>
      <c r="AY192" s="15" t="s">
        <v>117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5" t="s">
        <v>80</v>
      </c>
      <c r="BK192" s="213">
        <f>ROUND(I192*H192,2)</f>
        <v>0</v>
      </c>
      <c r="BL192" s="15" t="s">
        <v>124</v>
      </c>
      <c r="BM192" s="15" t="s">
        <v>351</v>
      </c>
    </row>
    <row r="193" s="11" customFormat="1">
      <c r="B193" s="214"/>
      <c r="C193" s="215"/>
      <c r="D193" s="216" t="s">
        <v>126</v>
      </c>
      <c r="E193" s="217" t="s">
        <v>19</v>
      </c>
      <c r="F193" s="218" t="s">
        <v>352</v>
      </c>
      <c r="G193" s="215"/>
      <c r="H193" s="219">
        <v>570</v>
      </c>
      <c r="I193" s="220"/>
      <c r="J193" s="215"/>
      <c r="K193" s="215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126</v>
      </c>
      <c r="AU193" s="225" t="s">
        <v>82</v>
      </c>
      <c r="AV193" s="11" t="s">
        <v>82</v>
      </c>
      <c r="AW193" s="11" t="s">
        <v>33</v>
      </c>
      <c r="AX193" s="11" t="s">
        <v>80</v>
      </c>
      <c r="AY193" s="225" t="s">
        <v>117</v>
      </c>
    </row>
    <row r="194" s="1" customFormat="1" ht="22.5" customHeight="1">
      <c r="B194" s="36"/>
      <c r="C194" s="202" t="s">
        <v>353</v>
      </c>
      <c r="D194" s="202" t="s">
        <v>119</v>
      </c>
      <c r="E194" s="203" t="s">
        <v>354</v>
      </c>
      <c r="F194" s="204" t="s">
        <v>355</v>
      </c>
      <c r="G194" s="205" t="s">
        <v>122</v>
      </c>
      <c r="H194" s="206">
        <v>1145</v>
      </c>
      <c r="I194" s="207"/>
      <c r="J194" s="208">
        <f>ROUND(I194*H194,2)</f>
        <v>0</v>
      </c>
      <c r="K194" s="204" t="s">
        <v>123</v>
      </c>
      <c r="L194" s="41"/>
      <c r="M194" s="209" t="s">
        <v>19</v>
      </c>
      <c r="N194" s="210" t="s">
        <v>43</v>
      </c>
      <c r="O194" s="77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AR194" s="15" t="s">
        <v>124</v>
      </c>
      <c r="AT194" s="15" t="s">
        <v>119</v>
      </c>
      <c r="AU194" s="15" t="s">
        <v>82</v>
      </c>
      <c r="AY194" s="15" t="s">
        <v>117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5" t="s">
        <v>80</v>
      </c>
      <c r="BK194" s="213">
        <f>ROUND(I194*H194,2)</f>
        <v>0</v>
      </c>
      <c r="BL194" s="15" t="s">
        <v>124</v>
      </c>
      <c r="BM194" s="15" t="s">
        <v>356</v>
      </c>
    </row>
    <row r="195" s="11" customFormat="1">
      <c r="B195" s="214"/>
      <c r="C195" s="215"/>
      <c r="D195" s="216" t="s">
        <v>126</v>
      </c>
      <c r="E195" s="217" t="s">
        <v>19</v>
      </c>
      <c r="F195" s="218" t="s">
        <v>357</v>
      </c>
      <c r="G195" s="215"/>
      <c r="H195" s="219">
        <v>1145</v>
      </c>
      <c r="I195" s="220"/>
      <c r="J195" s="215"/>
      <c r="K195" s="215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126</v>
      </c>
      <c r="AU195" s="225" t="s">
        <v>82</v>
      </c>
      <c r="AV195" s="11" t="s">
        <v>82</v>
      </c>
      <c r="AW195" s="11" t="s">
        <v>33</v>
      </c>
      <c r="AX195" s="11" t="s">
        <v>80</v>
      </c>
      <c r="AY195" s="225" t="s">
        <v>117</v>
      </c>
    </row>
    <row r="196" s="10" customFormat="1" ht="22.8" customHeight="1">
      <c r="B196" s="186"/>
      <c r="C196" s="187"/>
      <c r="D196" s="188" t="s">
        <v>71</v>
      </c>
      <c r="E196" s="200" t="s">
        <v>161</v>
      </c>
      <c r="F196" s="200" t="s">
        <v>358</v>
      </c>
      <c r="G196" s="187"/>
      <c r="H196" s="187"/>
      <c r="I196" s="190"/>
      <c r="J196" s="201">
        <f>BK196</f>
        <v>0</v>
      </c>
      <c r="K196" s="187"/>
      <c r="L196" s="192"/>
      <c r="M196" s="193"/>
      <c r="N196" s="194"/>
      <c r="O196" s="194"/>
      <c r="P196" s="195">
        <f>SUM(P197:P206)</f>
        <v>0</v>
      </c>
      <c r="Q196" s="194"/>
      <c r="R196" s="195">
        <f>SUM(R197:R206)</f>
        <v>12.054680000000001</v>
      </c>
      <c r="S196" s="194"/>
      <c r="T196" s="196">
        <f>SUM(T197:T206)</f>
        <v>0</v>
      </c>
      <c r="AR196" s="197" t="s">
        <v>80</v>
      </c>
      <c r="AT196" s="198" t="s">
        <v>71</v>
      </c>
      <c r="AU196" s="198" t="s">
        <v>80</v>
      </c>
      <c r="AY196" s="197" t="s">
        <v>117</v>
      </c>
      <c r="BK196" s="199">
        <f>SUM(BK197:BK206)</f>
        <v>0</v>
      </c>
    </row>
    <row r="197" s="1" customFormat="1" ht="16.5" customHeight="1">
      <c r="B197" s="36"/>
      <c r="C197" s="202" t="s">
        <v>359</v>
      </c>
      <c r="D197" s="202" t="s">
        <v>119</v>
      </c>
      <c r="E197" s="203" t="s">
        <v>360</v>
      </c>
      <c r="F197" s="204" t="s">
        <v>361</v>
      </c>
      <c r="G197" s="205" t="s">
        <v>362</v>
      </c>
      <c r="H197" s="206">
        <v>6</v>
      </c>
      <c r="I197" s="207"/>
      <c r="J197" s="208">
        <f>ROUND(I197*H197,2)</f>
        <v>0</v>
      </c>
      <c r="K197" s="204" t="s">
        <v>130</v>
      </c>
      <c r="L197" s="41"/>
      <c r="M197" s="209" t="s">
        <v>19</v>
      </c>
      <c r="N197" s="210" t="s">
        <v>43</v>
      </c>
      <c r="O197" s="77"/>
      <c r="P197" s="211">
        <f>O197*H197</f>
        <v>0</v>
      </c>
      <c r="Q197" s="211">
        <v>0.14494000000000001</v>
      </c>
      <c r="R197" s="211">
        <f>Q197*H197</f>
        <v>0.86964000000000008</v>
      </c>
      <c r="S197" s="211">
        <v>0</v>
      </c>
      <c r="T197" s="212">
        <f>S197*H197</f>
        <v>0</v>
      </c>
      <c r="AR197" s="15" t="s">
        <v>124</v>
      </c>
      <c r="AT197" s="15" t="s">
        <v>119</v>
      </c>
      <c r="AU197" s="15" t="s">
        <v>82</v>
      </c>
      <c r="AY197" s="15" t="s">
        <v>117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5" t="s">
        <v>80</v>
      </c>
      <c r="BK197" s="213">
        <f>ROUND(I197*H197,2)</f>
        <v>0</v>
      </c>
      <c r="BL197" s="15" t="s">
        <v>124</v>
      </c>
      <c r="BM197" s="15" t="s">
        <v>363</v>
      </c>
    </row>
    <row r="198" s="11" customFormat="1">
      <c r="B198" s="214"/>
      <c r="C198" s="215"/>
      <c r="D198" s="216" t="s">
        <v>126</v>
      </c>
      <c r="E198" s="217" t="s">
        <v>19</v>
      </c>
      <c r="F198" s="218" t="s">
        <v>148</v>
      </c>
      <c r="G198" s="215"/>
      <c r="H198" s="219">
        <v>6</v>
      </c>
      <c r="I198" s="220"/>
      <c r="J198" s="215"/>
      <c r="K198" s="215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126</v>
      </c>
      <c r="AU198" s="225" t="s">
        <v>82</v>
      </c>
      <c r="AV198" s="11" t="s">
        <v>82</v>
      </c>
      <c r="AW198" s="11" t="s">
        <v>33</v>
      </c>
      <c r="AX198" s="11" t="s">
        <v>80</v>
      </c>
      <c r="AY198" s="225" t="s">
        <v>117</v>
      </c>
    </row>
    <row r="199" s="1" customFormat="1" ht="16.5" customHeight="1">
      <c r="B199" s="36"/>
      <c r="C199" s="237" t="s">
        <v>364</v>
      </c>
      <c r="D199" s="237" t="s">
        <v>223</v>
      </c>
      <c r="E199" s="238" t="s">
        <v>365</v>
      </c>
      <c r="F199" s="239" t="s">
        <v>366</v>
      </c>
      <c r="G199" s="240" t="s">
        <v>367</v>
      </c>
      <c r="H199" s="241">
        <v>6</v>
      </c>
      <c r="I199" s="242"/>
      <c r="J199" s="243">
        <f>ROUND(I199*H199,2)</f>
        <v>0</v>
      </c>
      <c r="K199" s="239" t="s">
        <v>19</v>
      </c>
      <c r="L199" s="244"/>
      <c r="M199" s="245" t="s">
        <v>19</v>
      </c>
      <c r="N199" s="246" t="s">
        <v>43</v>
      </c>
      <c r="O199" s="77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AR199" s="15" t="s">
        <v>161</v>
      </c>
      <c r="AT199" s="15" t="s">
        <v>223</v>
      </c>
      <c r="AU199" s="15" t="s">
        <v>82</v>
      </c>
      <c r="AY199" s="15" t="s">
        <v>117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5" t="s">
        <v>80</v>
      </c>
      <c r="BK199" s="213">
        <f>ROUND(I199*H199,2)</f>
        <v>0</v>
      </c>
      <c r="BL199" s="15" t="s">
        <v>124</v>
      </c>
      <c r="BM199" s="15" t="s">
        <v>368</v>
      </c>
    </row>
    <row r="200" s="1" customFormat="1" ht="16.5" customHeight="1">
      <c r="B200" s="36"/>
      <c r="C200" s="202" t="s">
        <v>369</v>
      </c>
      <c r="D200" s="202" t="s">
        <v>119</v>
      </c>
      <c r="E200" s="203" t="s">
        <v>370</v>
      </c>
      <c r="F200" s="204" t="s">
        <v>371</v>
      </c>
      <c r="G200" s="205" t="s">
        <v>362</v>
      </c>
      <c r="H200" s="206">
        <v>6</v>
      </c>
      <c r="I200" s="207"/>
      <c r="J200" s="208">
        <f>ROUND(I200*H200,2)</f>
        <v>0</v>
      </c>
      <c r="K200" s="204" t="s">
        <v>130</v>
      </c>
      <c r="L200" s="41"/>
      <c r="M200" s="209" t="s">
        <v>19</v>
      </c>
      <c r="N200" s="210" t="s">
        <v>43</v>
      </c>
      <c r="O200" s="77"/>
      <c r="P200" s="211">
        <f>O200*H200</f>
        <v>0</v>
      </c>
      <c r="Q200" s="211">
        <v>0.21734000000000001</v>
      </c>
      <c r="R200" s="211">
        <f>Q200*H200</f>
        <v>1.3040400000000001</v>
      </c>
      <c r="S200" s="211">
        <v>0</v>
      </c>
      <c r="T200" s="212">
        <f>S200*H200</f>
        <v>0</v>
      </c>
      <c r="AR200" s="15" t="s">
        <v>124</v>
      </c>
      <c r="AT200" s="15" t="s">
        <v>119</v>
      </c>
      <c r="AU200" s="15" t="s">
        <v>82</v>
      </c>
      <c r="AY200" s="15" t="s">
        <v>117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5" t="s">
        <v>80</v>
      </c>
      <c r="BK200" s="213">
        <f>ROUND(I200*H200,2)</f>
        <v>0</v>
      </c>
      <c r="BL200" s="15" t="s">
        <v>124</v>
      </c>
      <c r="BM200" s="15" t="s">
        <v>372</v>
      </c>
    </row>
    <row r="201" s="11" customFormat="1">
      <c r="B201" s="214"/>
      <c r="C201" s="215"/>
      <c r="D201" s="216" t="s">
        <v>126</v>
      </c>
      <c r="E201" s="217" t="s">
        <v>19</v>
      </c>
      <c r="F201" s="218" t="s">
        <v>148</v>
      </c>
      <c r="G201" s="215"/>
      <c r="H201" s="219">
        <v>6</v>
      </c>
      <c r="I201" s="220"/>
      <c r="J201" s="215"/>
      <c r="K201" s="215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126</v>
      </c>
      <c r="AU201" s="225" t="s">
        <v>82</v>
      </c>
      <c r="AV201" s="11" t="s">
        <v>82</v>
      </c>
      <c r="AW201" s="11" t="s">
        <v>33</v>
      </c>
      <c r="AX201" s="11" t="s">
        <v>80</v>
      </c>
      <c r="AY201" s="225" t="s">
        <v>117</v>
      </c>
    </row>
    <row r="202" s="1" customFormat="1" ht="16.5" customHeight="1">
      <c r="B202" s="36"/>
      <c r="C202" s="237" t="s">
        <v>373</v>
      </c>
      <c r="D202" s="237" t="s">
        <v>223</v>
      </c>
      <c r="E202" s="238" t="s">
        <v>374</v>
      </c>
      <c r="F202" s="239" t="s">
        <v>375</v>
      </c>
      <c r="G202" s="240" t="s">
        <v>367</v>
      </c>
      <c r="H202" s="241">
        <v>6</v>
      </c>
      <c r="I202" s="242"/>
      <c r="J202" s="243">
        <f>ROUND(I202*H202,2)</f>
        <v>0</v>
      </c>
      <c r="K202" s="239" t="s">
        <v>19</v>
      </c>
      <c r="L202" s="244"/>
      <c r="M202" s="245" t="s">
        <v>19</v>
      </c>
      <c r="N202" s="246" t="s">
        <v>43</v>
      </c>
      <c r="O202" s="77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AR202" s="15" t="s">
        <v>161</v>
      </c>
      <c r="AT202" s="15" t="s">
        <v>223</v>
      </c>
      <c r="AU202" s="15" t="s">
        <v>82</v>
      </c>
      <c r="AY202" s="15" t="s">
        <v>117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5" t="s">
        <v>80</v>
      </c>
      <c r="BK202" s="213">
        <f>ROUND(I202*H202,2)</f>
        <v>0</v>
      </c>
      <c r="BL202" s="15" t="s">
        <v>124</v>
      </c>
      <c r="BM202" s="15" t="s">
        <v>376</v>
      </c>
    </row>
    <row r="203" s="1" customFormat="1" ht="16.5" customHeight="1">
      <c r="B203" s="36"/>
      <c r="C203" s="202" t="s">
        <v>377</v>
      </c>
      <c r="D203" s="202" t="s">
        <v>119</v>
      </c>
      <c r="E203" s="203" t="s">
        <v>378</v>
      </c>
      <c r="F203" s="204" t="s">
        <v>379</v>
      </c>
      <c r="G203" s="205" t="s">
        <v>362</v>
      </c>
      <c r="H203" s="206">
        <v>5</v>
      </c>
      <c r="I203" s="207"/>
      <c r="J203" s="208">
        <f>ROUND(I203*H203,2)</f>
        <v>0</v>
      </c>
      <c r="K203" s="204" t="s">
        <v>123</v>
      </c>
      <c r="L203" s="41"/>
      <c r="M203" s="209" t="s">
        <v>19</v>
      </c>
      <c r="N203" s="210" t="s">
        <v>43</v>
      </c>
      <c r="O203" s="77"/>
      <c r="P203" s="211">
        <f>O203*H203</f>
        <v>0</v>
      </c>
      <c r="Q203" s="211">
        <v>0.42080000000000001</v>
      </c>
      <c r="R203" s="211">
        <f>Q203*H203</f>
        <v>2.1040000000000001</v>
      </c>
      <c r="S203" s="211">
        <v>0</v>
      </c>
      <c r="T203" s="212">
        <f>S203*H203</f>
        <v>0</v>
      </c>
      <c r="AR203" s="15" t="s">
        <v>124</v>
      </c>
      <c r="AT203" s="15" t="s">
        <v>119</v>
      </c>
      <c r="AU203" s="15" t="s">
        <v>82</v>
      </c>
      <c r="AY203" s="15" t="s">
        <v>117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5" t="s">
        <v>80</v>
      </c>
      <c r="BK203" s="213">
        <f>ROUND(I203*H203,2)</f>
        <v>0</v>
      </c>
      <c r="BL203" s="15" t="s">
        <v>124</v>
      </c>
      <c r="BM203" s="15" t="s">
        <v>380</v>
      </c>
    </row>
    <row r="204" s="11" customFormat="1">
      <c r="B204" s="214"/>
      <c r="C204" s="215"/>
      <c r="D204" s="216" t="s">
        <v>126</v>
      </c>
      <c r="E204" s="217" t="s">
        <v>19</v>
      </c>
      <c r="F204" s="218" t="s">
        <v>381</v>
      </c>
      <c r="G204" s="215"/>
      <c r="H204" s="219">
        <v>5</v>
      </c>
      <c r="I204" s="220"/>
      <c r="J204" s="215"/>
      <c r="K204" s="215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126</v>
      </c>
      <c r="AU204" s="225" t="s">
        <v>82</v>
      </c>
      <c r="AV204" s="11" t="s">
        <v>82</v>
      </c>
      <c r="AW204" s="11" t="s">
        <v>33</v>
      </c>
      <c r="AX204" s="11" t="s">
        <v>80</v>
      </c>
      <c r="AY204" s="225" t="s">
        <v>117</v>
      </c>
    </row>
    <row r="205" s="1" customFormat="1" ht="22.5" customHeight="1">
      <c r="B205" s="36"/>
      <c r="C205" s="202" t="s">
        <v>382</v>
      </c>
      <c r="D205" s="202" t="s">
        <v>119</v>
      </c>
      <c r="E205" s="203" t="s">
        <v>383</v>
      </c>
      <c r="F205" s="204" t="s">
        <v>384</v>
      </c>
      <c r="G205" s="205" t="s">
        <v>362</v>
      </c>
      <c r="H205" s="206">
        <v>25</v>
      </c>
      <c r="I205" s="207"/>
      <c r="J205" s="208">
        <f>ROUND(I205*H205,2)</f>
        <v>0</v>
      </c>
      <c r="K205" s="204" t="s">
        <v>130</v>
      </c>
      <c r="L205" s="41"/>
      <c r="M205" s="209" t="s">
        <v>19</v>
      </c>
      <c r="N205" s="210" t="s">
        <v>43</v>
      </c>
      <c r="O205" s="77"/>
      <c r="P205" s="211">
        <f>O205*H205</f>
        <v>0</v>
      </c>
      <c r="Q205" s="211">
        <v>0.31108000000000002</v>
      </c>
      <c r="R205" s="211">
        <f>Q205*H205</f>
        <v>7.777000000000001</v>
      </c>
      <c r="S205" s="211">
        <v>0</v>
      </c>
      <c r="T205" s="212">
        <f>S205*H205</f>
        <v>0</v>
      </c>
      <c r="AR205" s="15" t="s">
        <v>124</v>
      </c>
      <c r="AT205" s="15" t="s">
        <v>119</v>
      </c>
      <c r="AU205" s="15" t="s">
        <v>82</v>
      </c>
      <c r="AY205" s="15" t="s">
        <v>117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5" t="s">
        <v>80</v>
      </c>
      <c r="BK205" s="213">
        <f>ROUND(I205*H205,2)</f>
        <v>0</v>
      </c>
      <c r="BL205" s="15" t="s">
        <v>124</v>
      </c>
      <c r="BM205" s="15" t="s">
        <v>385</v>
      </c>
    </row>
    <row r="206" s="11" customFormat="1">
      <c r="B206" s="214"/>
      <c r="C206" s="215"/>
      <c r="D206" s="216" t="s">
        <v>126</v>
      </c>
      <c r="E206" s="217" t="s">
        <v>19</v>
      </c>
      <c r="F206" s="218" t="s">
        <v>386</v>
      </c>
      <c r="G206" s="215"/>
      <c r="H206" s="219">
        <v>25</v>
      </c>
      <c r="I206" s="220"/>
      <c r="J206" s="215"/>
      <c r="K206" s="215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126</v>
      </c>
      <c r="AU206" s="225" t="s">
        <v>82</v>
      </c>
      <c r="AV206" s="11" t="s">
        <v>82</v>
      </c>
      <c r="AW206" s="11" t="s">
        <v>33</v>
      </c>
      <c r="AX206" s="11" t="s">
        <v>80</v>
      </c>
      <c r="AY206" s="225" t="s">
        <v>117</v>
      </c>
    </row>
    <row r="207" s="10" customFormat="1" ht="22.8" customHeight="1">
      <c r="B207" s="186"/>
      <c r="C207" s="187"/>
      <c r="D207" s="188" t="s">
        <v>71</v>
      </c>
      <c r="E207" s="200" t="s">
        <v>166</v>
      </c>
      <c r="F207" s="200" t="s">
        <v>387</v>
      </c>
      <c r="G207" s="187"/>
      <c r="H207" s="187"/>
      <c r="I207" s="190"/>
      <c r="J207" s="201">
        <f>BK207</f>
        <v>0</v>
      </c>
      <c r="K207" s="187"/>
      <c r="L207" s="192"/>
      <c r="M207" s="193"/>
      <c r="N207" s="194"/>
      <c r="O207" s="194"/>
      <c r="P207" s="195">
        <f>SUM(P208:P226)</f>
        <v>0</v>
      </c>
      <c r="Q207" s="194"/>
      <c r="R207" s="195">
        <f>SUM(R208:R226)</f>
        <v>166.96088799999998</v>
      </c>
      <c r="S207" s="194"/>
      <c r="T207" s="196">
        <f>SUM(T208:T226)</f>
        <v>0</v>
      </c>
      <c r="AR207" s="197" t="s">
        <v>80</v>
      </c>
      <c r="AT207" s="198" t="s">
        <v>71</v>
      </c>
      <c r="AU207" s="198" t="s">
        <v>80</v>
      </c>
      <c r="AY207" s="197" t="s">
        <v>117</v>
      </c>
      <c r="BK207" s="199">
        <f>SUM(BK208:BK226)</f>
        <v>0</v>
      </c>
    </row>
    <row r="208" s="1" customFormat="1" ht="22.5" customHeight="1">
      <c r="B208" s="36"/>
      <c r="C208" s="202" t="s">
        <v>388</v>
      </c>
      <c r="D208" s="202" t="s">
        <v>119</v>
      </c>
      <c r="E208" s="203" t="s">
        <v>389</v>
      </c>
      <c r="F208" s="204" t="s">
        <v>390</v>
      </c>
      <c r="G208" s="205" t="s">
        <v>391</v>
      </c>
      <c r="H208" s="206">
        <v>12</v>
      </c>
      <c r="I208" s="207"/>
      <c r="J208" s="208">
        <f>ROUND(I208*H208,2)</f>
        <v>0</v>
      </c>
      <c r="K208" s="204" t="s">
        <v>123</v>
      </c>
      <c r="L208" s="41"/>
      <c r="M208" s="209" t="s">
        <v>19</v>
      </c>
      <c r="N208" s="210" t="s">
        <v>43</v>
      </c>
      <c r="O208" s="77"/>
      <c r="P208" s="211">
        <f>O208*H208</f>
        <v>0</v>
      </c>
      <c r="Q208" s="211">
        <v>0.071050000000000002</v>
      </c>
      <c r="R208" s="211">
        <f>Q208*H208</f>
        <v>0.85260000000000002</v>
      </c>
      <c r="S208" s="211">
        <v>0</v>
      </c>
      <c r="T208" s="212">
        <f>S208*H208</f>
        <v>0</v>
      </c>
      <c r="AR208" s="15" t="s">
        <v>124</v>
      </c>
      <c r="AT208" s="15" t="s">
        <v>119</v>
      </c>
      <c r="AU208" s="15" t="s">
        <v>82</v>
      </c>
      <c r="AY208" s="15" t="s">
        <v>117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5" t="s">
        <v>80</v>
      </c>
      <c r="BK208" s="213">
        <f>ROUND(I208*H208,2)</f>
        <v>0</v>
      </c>
      <c r="BL208" s="15" t="s">
        <v>124</v>
      </c>
      <c r="BM208" s="15" t="s">
        <v>392</v>
      </c>
    </row>
    <row r="209" s="1" customFormat="1" ht="16.5" customHeight="1">
      <c r="B209" s="36"/>
      <c r="C209" s="202" t="s">
        <v>393</v>
      </c>
      <c r="D209" s="202" t="s">
        <v>119</v>
      </c>
      <c r="E209" s="203" t="s">
        <v>394</v>
      </c>
      <c r="F209" s="204" t="s">
        <v>395</v>
      </c>
      <c r="G209" s="205" t="s">
        <v>362</v>
      </c>
      <c r="H209" s="206">
        <v>2</v>
      </c>
      <c r="I209" s="207"/>
      <c r="J209" s="208">
        <f>ROUND(I209*H209,2)</f>
        <v>0</v>
      </c>
      <c r="K209" s="204" t="s">
        <v>123</v>
      </c>
      <c r="L209" s="41"/>
      <c r="M209" s="209" t="s">
        <v>19</v>
      </c>
      <c r="N209" s="210" t="s">
        <v>43</v>
      </c>
      <c r="O209" s="77"/>
      <c r="P209" s="211">
        <f>O209*H209</f>
        <v>0</v>
      </c>
      <c r="Q209" s="211">
        <v>0.044049999999999999</v>
      </c>
      <c r="R209" s="211">
        <f>Q209*H209</f>
        <v>0.088099999999999998</v>
      </c>
      <c r="S209" s="211">
        <v>0</v>
      </c>
      <c r="T209" s="212">
        <f>S209*H209</f>
        <v>0</v>
      </c>
      <c r="AR209" s="15" t="s">
        <v>124</v>
      </c>
      <c r="AT209" s="15" t="s">
        <v>119</v>
      </c>
      <c r="AU209" s="15" t="s">
        <v>82</v>
      </c>
      <c r="AY209" s="15" t="s">
        <v>117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5" t="s">
        <v>80</v>
      </c>
      <c r="BK209" s="213">
        <f>ROUND(I209*H209,2)</f>
        <v>0</v>
      </c>
      <c r="BL209" s="15" t="s">
        <v>124</v>
      </c>
      <c r="BM209" s="15" t="s">
        <v>396</v>
      </c>
    </row>
    <row r="210" s="1" customFormat="1" ht="33.75" customHeight="1">
      <c r="B210" s="36"/>
      <c r="C210" s="202" t="s">
        <v>397</v>
      </c>
      <c r="D210" s="202" t="s">
        <v>119</v>
      </c>
      <c r="E210" s="203" t="s">
        <v>398</v>
      </c>
      <c r="F210" s="204" t="s">
        <v>399</v>
      </c>
      <c r="G210" s="205" t="s">
        <v>391</v>
      </c>
      <c r="H210" s="206">
        <v>553</v>
      </c>
      <c r="I210" s="207"/>
      <c r="J210" s="208">
        <f>ROUND(I210*H210,2)</f>
        <v>0</v>
      </c>
      <c r="K210" s="204" t="s">
        <v>400</v>
      </c>
      <c r="L210" s="41"/>
      <c r="M210" s="209" t="s">
        <v>19</v>
      </c>
      <c r="N210" s="210" t="s">
        <v>43</v>
      </c>
      <c r="O210" s="77"/>
      <c r="P210" s="211">
        <f>O210*H210</f>
        <v>0</v>
      </c>
      <c r="Q210" s="211">
        <v>0.080879999999999994</v>
      </c>
      <c r="R210" s="211">
        <f>Q210*H210</f>
        <v>44.726639999999996</v>
      </c>
      <c r="S210" s="211">
        <v>0</v>
      </c>
      <c r="T210" s="212">
        <f>S210*H210</f>
        <v>0</v>
      </c>
      <c r="AR210" s="15" t="s">
        <v>124</v>
      </c>
      <c r="AT210" s="15" t="s">
        <v>119</v>
      </c>
      <c r="AU210" s="15" t="s">
        <v>82</v>
      </c>
      <c r="AY210" s="15" t="s">
        <v>117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5" t="s">
        <v>80</v>
      </c>
      <c r="BK210" s="213">
        <f>ROUND(I210*H210,2)</f>
        <v>0</v>
      </c>
      <c r="BL210" s="15" t="s">
        <v>124</v>
      </c>
      <c r="BM210" s="15" t="s">
        <v>401</v>
      </c>
    </row>
    <row r="211" s="11" customFormat="1">
      <c r="B211" s="214"/>
      <c r="C211" s="215"/>
      <c r="D211" s="216" t="s">
        <v>126</v>
      </c>
      <c r="E211" s="217" t="s">
        <v>19</v>
      </c>
      <c r="F211" s="218" t="s">
        <v>402</v>
      </c>
      <c r="G211" s="215"/>
      <c r="H211" s="219">
        <v>553</v>
      </c>
      <c r="I211" s="220"/>
      <c r="J211" s="215"/>
      <c r="K211" s="215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126</v>
      </c>
      <c r="AU211" s="225" t="s">
        <v>82</v>
      </c>
      <c r="AV211" s="11" t="s">
        <v>82</v>
      </c>
      <c r="AW211" s="11" t="s">
        <v>33</v>
      </c>
      <c r="AX211" s="11" t="s">
        <v>80</v>
      </c>
      <c r="AY211" s="225" t="s">
        <v>117</v>
      </c>
    </row>
    <row r="212" s="1" customFormat="1" ht="16.5" customHeight="1">
      <c r="B212" s="36"/>
      <c r="C212" s="237" t="s">
        <v>403</v>
      </c>
      <c r="D212" s="237" t="s">
        <v>223</v>
      </c>
      <c r="E212" s="238" t="s">
        <v>404</v>
      </c>
      <c r="F212" s="239" t="s">
        <v>405</v>
      </c>
      <c r="G212" s="240" t="s">
        <v>391</v>
      </c>
      <c r="H212" s="241">
        <v>564.05999999999995</v>
      </c>
      <c r="I212" s="242"/>
      <c r="J212" s="243">
        <f>ROUND(I212*H212,2)</f>
        <v>0</v>
      </c>
      <c r="K212" s="239" t="s">
        <v>123</v>
      </c>
      <c r="L212" s="244"/>
      <c r="M212" s="245" t="s">
        <v>19</v>
      </c>
      <c r="N212" s="246" t="s">
        <v>43</v>
      </c>
      <c r="O212" s="77"/>
      <c r="P212" s="211">
        <f>O212*H212</f>
        <v>0</v>
      </c>
      <c r="Q212" s="211">
        <v>0.045999999999999999</v>
      </c>
      <c r="R212" s="211">
        <f>Q212*H212</f>
        <v>25.946759999999998</v>
      </c>
      <c r="S212" s="211">
        <v>0</v>
      </c>
      <c r="T212" s="212">
        <f>S212*H212</f>
        <v>0</v>
      </c>
      <c r="AR212" s="15" t="s">
        <v>161</v>
      </c>
      <c r="AT212" s="15" t="s">
        <v>223</v>
      </c>
      <c r="AU212" s="15" t="s">
        <v>82</v>
      </c>
      <c r="AY212" s="15" t="s">
        <v>117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5" t="s">
        <v>80</v>
      </c>
      <c r="BK212" s="213">
        <f>ROUND(I212*H212,2)</f>
        <v>0</v>
      </c>
      <c r="BL212" s="15" t="s">
        <v>124</v>
      </c>
      <c r="BM212" s="15" t="s">
        <v>406</v>
      </c>
    </row>
    <row r="213" s="11" customFormat="1">
      <c r="B213" s="214"/>
      <c r="C213" s="215"/>
      <c r="D213" s="216" t="s">
        <v>126</v>
      </c>
      <c r="E213" s="215"/>
      <c r="F213" s="218" t="s">
        <v>407</v>
      </c>
      <c r="G213" s="215"/>
      <c r="H213" s="219">
        <v>564.05999999999995</v>
      </c>
      <c r="I213" s="220"/>
      <c r="J213" s="215"/>
      <c r="K213" s="215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126</v>
      </c>
      <c r="AU213" s="225" t="s">
        <v>82</v>
      </c>
      <c r="AV213" s="11" t="s">
        <v>82</v>
      </c>
      <c r="AW213" s="11" t="s">
        <v>4</v>
      </c>
      <c r="AX213" s="11" t="s">
        <v>80</v>
      </c>
      <c r="AY213" s="225" t="s">
        <v>117</v>
      </c>
    </row>
    <row r="214" s="1" customFormat="1" ht="22.5" customHeight="1">
      <c r="B214" s="36"/>
      <c r="C214" s="202" t="s">
        <v>408</v>
      </c>
      <c r="D214" s="202" t="s">
        <v>119</v>
      </c>
      <c r="E214" s="203" t="s">
        <v>409</v>
      </c>
      <c r="F214" s="204" t="s">
        <v>410</v>
      </c>
      <c r="G214" s="205" t="s">
        <v>391</v>
      </c>
      <c r="H214" s="206">
        <v>293</v>
      </c>
      <c r="I214" s="207"/>
      <c r="J214" s="208">
        <f>ROUND(I214*H214,2)</f>
        <v>0</v>
      </c>
      <c r="K214" s="204" t="s">
        <v>130</v>
      </c>
      <c r="L214" s="41"/>
      <c r="M214" s="209" t="s">
        <v>19</v>
      </c>
      <c r="N214" s="210" t="s">
        <v>43</v>
      </c>
      <c r="O214" s="77"/>
      <c r="P214" s="211">
        <f>O214*H214</f>
        <v>0</v>
      </c>
      <c r="Q214" s="211">
        <v>0.15540000000000001</v>
      </c>
      <c r="R214" s="211">
        <f>Q214*H214</f>
        <v>45.532200000000003</v>
      </c>
      <c r="S214" s="211">
        <v>0</v>
      </c>
      <c r="T214" s="212">
        <f>S214*H214</f>
        <v>0</v>
      </c>
      <c r="AR214" s="15" t="s">
        <v>124</v>
      </c>
      <c r="AT214" s="15" t="s">
        <v>119</v>
      </c>
      <c r="AU214" s="15" t="s">
        <v>82</v>
      </c>
      <c r="AY214" s="15" t="s">
        <v>117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5" t="s">
        <v>80</v>
      </c>
      <c r="BK214" s="213">
        <f>ROUND(I214*H214,2)</f>
        <v>0</v>
      </c>
      <c r="BL214" s="15" t="s">
        <v>124</v>
      </c>
      <c r="BM214" s="15" t="s">
        <v>411</v>
      </c>
    </row>
    <row r="215" s="11" customFormat="1">
      <c r="B215" s="214"/>
      <c r="C215" s="215"/>
      <c r="D215" s="216" t="s">
        <v>126</v>
      </c>
      <c r="E215" s="217" t="s">
        <v>19</v>
      </c>
      <c r="F215" s="218" t="s">
        <v>412</v>
      </c>
      <c r="G215" s="215"/>
      <c r="H215" s="219">
        <v>293</v>
      </c>
      <c r="I215" s="220"/>
      <c r="J215" s="215"/>
      <c r="K215" s="215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126</v>
      </c>
      <c r="AU215" s="225" t="s">
        <v>82</v>
      </c>
      <c r="AV215" s="11" t="s">
        <v>82</v>
      </c>
      <c r="AW215" s="11" t="s">
        <v>33</v>
      </c>
      <c r="AX215" s="11" t="s">
        <v>80</v>
      </c>
      <c r="AY215" s="225" t="s">
        <v>117</v>
      </c>
    </row>
    <row r="216" s="1" customFormat="1" ht="16.5" customHeight="1">
      <c r="B216" s="36"/>
      <c r="C216" s="237" t="s">
        <v>413</v>
      </c>
      <c r="D216" s="237" t="s">
        <v>223</v>
      </c>
      <c r="E216" s="238" t="s">
        <v>414</v>
      </c>
      <c r="F216" s="239" t="s">
        <v>415</v>
      </c>
      <c r="G216" s="240" t="s">
        <v>391</v>
      </c>
      <c r="H216" s="241">
        <v>273.36000000000001</v>
      </c>
      <c r="I216" s="242"/>
      <c r="J216" s="243">
        <f>ROUND(I216*H216,2)</f>
        <v>0</v>
      </c>
      <c r="K216" s="239" t="s">
        <v>130</v>
      </c>
      <c r="L216" s="244"/>
      <c r="M216" s="245" t="s">
        <v>19</v>
      </c>
      <c r="N216" s="246" t="s">
        <v>43</v>
      </c>
      <c r="O216" s="77"/>
      <c r="P216" s="211">
        <f>O216*H216</f>
        <v>0</v>
      </c>
      <c r="Q216" s="211">
        <v>0.048300000000000003</v>
      </c>
      <c r="R216" s="211">
        <f>Q216*H216</f>
        <v>13.203288000000001</v>
      </c>
      <c r="S216" s="211">
        <v>0</v>
      </c>
      <c r="T216" s="212">
        <f>S216*H216</f>
        <v>0</v>
      </c>
      <c r="AR216" s="15" t="s">
        <v>161</v>
      </c>
      <c r="AT216" s="15" t="s">
        <v>223</v>
      </c>
      <c r="AU216" s="15" t="s">
        <v>82</v>
      </c>
      <c r="AY216" s="15" t="s">
        <v>117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5" t="s">
        <v>80</v>
      </c>
      <c r="BK216" s="213">
        <f>ROUND(I216*H216,2)</f>
        <v>0</v>
      </c>
      <c r="BL216" s="15" t="s">
        <v>124</v>
      </c>
      <c r="BM216" s="15" t="s">
        <v>416</v>
      </c>
    </row>
    <row r="217" s="11" customFormat="1">
      <c r="B217" s="214"/>
      <c r="C217" s="215"/>
      <c r="D217" s="216" t="s">
        <v>126</v>
      </c>
      <c r="E217" s="217" t="s">
        <v>19</v>
      </c>
      <c r="F217" s="218" t="s">
        <v>417</v>
      </c>
      <c r="G217" s="215"/>
      <c r="H217" s="219">
        <v>268</v>
      </c>
      <c r="I217" s="220"/>
      <c r="J217" s="215"/>
      <c r="K217" s="215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126</v>
      </c>
      <c r="AU217" s="225" t="s">
        <v>82</v>
      </c>
      <c r="AV217" s="11" t="s">
        <v>82</v>
      </c>
      <c r="AW217" s="11" t="s">
        <v>33</v>
      </c>
      <c r="AX217" s="11" t="s">
        <v>80</v>
      </c>
      <c r="AY217" s="225" t="s">
        <v>117</v>
      </c>
    </row>
    <row r="218" s="11" customFormat="1">
      <c r="B218" s="214"/>
      <c r="C218" s="215"/>
      <c r="D218" s="216" t="s">
        <v>126</v>
      </c>
      <c r="E218" s="215"/>
      <c r="F218" s="218" t="s">
        <v>418</v>
      </c>
      <c r="G218" s="215"/>
      <c r="H218" s="219">
        <v>273.36000000000001</v>
      </c>
      <c r="I218" s="220"/>
      <c r="J218" s="215"/>
      <c r="K218" s="215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126</v>
      </c>
      <c r="AU218" s="225" t="s">
        <v>82</v>
      </c>
      <c r="AV218" s="11" t="s">
        <v>82</v>
      </c>
      <c r="AW218" s="11" t="s">
        <v>4</v>
      </c>
      <c r="AX218" s="11" t="s">
        <v>80</v>
      </c>
      <c r="AY218" s="225" t="s">
        <v>117</v>
      </c>
    </row>
    <row r="219" s="1" customFormat="1" ht="16.5" customHeight="1">
      <c r="B219" s="36"/>
      <c r="C219" s="237" t="s">
        <v>419</v>
      </c>
      <c r="D219" s="237" t="s">
        <v>223</v>
      </c>
      <c r="E219" s="238" t="s">
        <v>420</v>
      </c>
      <c r="F219" s="239" t="s">
        <v>421</v>
      </c>
      <c r="G219" s="240" t="s">
        <v>391</v>
      </c>
      <c r="H219" s="241">
        <v>25.5</v>
      </c>
      <c r="I219" s="242"/>
      <c r="J219" s="243">
        <f>ROUND(I219*H219,2)</f>
        <v>0</v>
      </c>
      <c r="K219" s="239" t="s">
        <v>130</v>
      </c>
      <c r="L219" s="244"/>
      <c r="M219" s="245" t="s">
        <v>19</v>
      </c>
      <c r="N219" s="246" t="s">
        <v>43</v>
      </c>
      <c r="O219" s="77"/>
      <c r="P219" s="211">
        <f>O219*H219</f>
        <v>0</v>
      </c>
      <c r="Q219" s="211">
        <v>0.108</v>
      </c>
      <c r="R219" s="211">
        <f>Q219*H219</f>
        <v>2.754</v>
      </c>
      <c r="S219" s="211">
        <v>0</v>
      </c>
      <c r="T219" s="212">
        <f>S219*H219</f>
        <v>0</v>
      </c>
      <c r="AR219" s="15" t="s">
        <v>161</v>
      </c>
      <c r="AT219" s="15" t="s">
        <v>223</v>
      </c>
      <c r="AU219" s="15" t="s">
        <v>82</v>
      </c>
      <c r="AY219" s="15" t="s">
        <v>117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5" t="s">
        <v>80</v>
      </c>
      <c r="BK219" s="213">
        <f>ROUND(I219*H219,2)</f>
        <v>0</v>
      </c>
      <c r="BL219" s="15" t="s">
        <v>124</v>
      </c>
      <c r="BM219" s="15" t="s">
        <v>422</v>
      </c>
    </row>
    <row r="220" s="11" customFormat="1">
      <c r="B220" s="214"/>
      <c r="C220" s="215"/>
      <c r="D220" s="216" t="s">
        <v>126</v>
      </c>
      <c r="E220" s="215"/>
      <c r="F220" s="218" t="s">
        <v>423</v>
      </c>
      <c r="G220" s="215"/>
      <c r="H220" s="219">
        <v>25.5</v>
      </c>
      <c r="I220" s="220"/>
      <c r="J220" s="215"/>
      <c r="K220" s="215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126</v>
      </c>
      <c r="AU220" s="225" t="s">
        <v>82</v>
      </c>
      <c r="AV220" s="11" t="s">
        <v>82</v>
      </c>
      <c r="AW220" s="11" t="s">
        <v>4</v>
      </c>
      <c r="AX220" s="11" t="s">
        <v>80</v>
      </c>
      <c r="AY220" s="225" t="s">
        <v>117</v>
      </c>
    </row>
    <row r="221" s="1" customFormat="1" ht="16.5" customHeight="1">
      <c r="B221" s="36"/>
      <c r="C221" s="202" t="s">
        <v>424</v>
      </c>
      <c r="D221" s="202" t="s">
        <v>119</v>
      </c>
      <c r="E221" s="203" t="s">
        <v>425</v>
      </c>
      <c r="F221" s="204" t="s">
        <v>426</v>
      </c>
      <c r="G221" s="205" t="s">
        <v>151</v>
      </c>
      <c r="H221" s="206">
        <v>15</v>
      </c>
      <c r="I221" s="207"/>
      <c r="J221" s="208">
        <f>ROUND(I221*H221,2)</f>
        <v>0</v>
      </c>
      <c r="K221" s="204" t="s">
        <v>123</v>
      </c>
      <c r="L221" s="41"/>
      <c r="M221" s="209" t="s">
        <v>19</v>
      </c>
      <c r="N221" s="210" t="s">
        <v>43</v>
      </c>
      <c r="O221" s="77"/>
      <c r="P221" s="211">
        <f>O221*H221</f>
        <v>0</v>
      </c>
      <c r="Q221" s="211">
        <v>2.2563399999999998</v>
      </c>
      <c r="R221" s="211">
        <f>Q221*H221</f>
        <v>33.845099999999995</v>
      </c>
      <c r="S221" s="211">
        <v>0</v>
      </c>
      <c r="T221" s="212">
        <f>S221*H221</f>
        <v>0</v>
      </c>
      <c r="AR221" s="15" t="s">
        <v>124</v>
      </c>
      <c r="AT221" s="15" t="s">
        <v>119</v>
      </c>
      <c r="AU221" s="15" t="s">
        <v>82</v>
      </c>
      <c r="AY221" s="15" t="s">
        <v>117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5" t="s">
        <v>80</v>
      </c>
      <c r="BK221" s="213">
        <f>ROUND(I221*H221,2)</f>
        <v>0</v>
      </c>
      <c r="BL221" s="15" t="s">
        <v>124</v>
      </c>
      <c r="BM221" s="15" t="s">
        <v>427</v>
      </c>
    </row>
    <row r="222" s="11" customFormat="1">
      <c r="B222" s="214"/>
      <c r="C222" s="215"/>
      <c r="D222" s="216" t="s">
        <v>126</v>
      </c>
      <c r="E222" s="217" t="s">
        <v>19</v>
      </c>
      <c r="F222" s="218" t="s">
        <v>428</v>
      </c>
      <c r="G222" s="215"/>
      <c r="H222" s="219">
        <v>15</v>
      </c>
      <c r="I222" s="220"/>
      <c r="J222" s="215"/>
      <c r="K222" s="215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126</v>
      </c>
      <c r="AU222" s="225" t="s">
        <v>82</v>
      </c>
      <c r="AV222" s="11" t="s">
        <v>82</v>
      </c>
      <c r="AW222" s="11" t="s">
        <v>33</v>
      </c>
      <c r="AX222" s="11" t="s">
        <v>80</v>
      </c>
      <c r="AY222" s="225" t="s">
        <v>117</v>
      </c>
    </row>
    <row r="223" s="1" customFormat="1" ht="22.5" customHeight="1">
      <c r="B223" s="36"/>
      <c r="C223" s="202" t="s">
        <v>429</v>
      </c>
      <c r="D223" s="202" t="s">
        <v>119</v>
      </c>
      <c r="E223" s="203" t="s">
        <v>430</v>
      </c>
      <c r="F223" s="204" t="s">
        <v>431</v>
      </c>
      <c r="G223" s="205" t="s">
        <v>391</v>
      </c>
      <c r="H223" s="206">
        <v>20</v>
      </c>
      <c r="I223" s="207"/>
      <c r="J223" s="208">
        <f>ROUND(I223*H223,2)</f>
        <v>0</v>
      </c>
      <c r="K223" s="204" t="s">
        <v>130</v>
      </c>
      <c r="L223" s="41"/>
      <c r="M223" s="209" t="s">
        <v>19</v>
      </c>
      <c r="N223" s="210" t="s">
        <v>43</v>
      </c>
      <c r="O223" s="77"/>
      <c r="P223" s="211">
        <f>O223*H223</f>
        <v>0</v>
      </c>
      <c r="Q223" s="211">
        <v>0.00060999999999999997</v>
      </c>
      <c r="R223" s="211">
        <f>Q223*H223</f>
        <v>0.012199999999999999</v>
      </c>
      <c r="S223" s="211">
        <v>0</v>
      </c>
      <c r="T223" s="212">
        <f>S223*H223</f>
        <v>0</v>
      </c>
      <c r="AR223" s="15" t="s">
        <v>124</v>
      </c>
      <c r="AT223" s="15" t="s">
        <v>119</v>
      </c>
      <c r="AU223" s="15" t="s">
        <v>82</v>
      </c>
      <c r="AY223" s="15" t="s">
        <v>117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5" t="s">
        <v>80</v>
      </c>
      <c r="BK223" s="213">
        <f>ROUND(I223*H223,2)</f>
        <v>0</v>
      </c>
      <c r="BL223" s="15" t="s">
        <v>124</v>
      </c>
      <c r="BM223" s="15" t="s">
        <v>432</v>
      </c>
    </row>
    <row r="224" s="11" customFormat="1">
      <c r="B224" s="214"/>
      <c r="C224" s="215"/>
      <c r="D224" s="216" t="s">
        <v>126</v>
      </c>
      <c r="E224" s="217" t="s">
        <v>19</v>
      </c>
      <c r="F224" s="218" t="s">
        <v>222</v>
      </c>
      <c r="G224" s="215"/>
      <c r="H224" s="219">
        <v>20</v>
      </c>
      <c r="I224" s="220"/>
      <c r="J224" s="215"/>
      <c r="K224" s="215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126</v>
      </c>
      <c r="AU224" s="225" t="s">
        <v>82</v>
      </c>
      <c r="AV224" s="11" t="s">
        <v>82</v>
      </c>
      <c r="AW224" s="11" t="s">
        <v>33</v>
      </c>
      <c r="AX224" s="11" t="s">
        <v>80</v>
      </c>
      <c r="AY224" s="225" t="s">
        <v>117</v>
      </c>
    </row>
    <row r="225" s="1" customFormat="1" ht="16.5" customHeight="1">
      <c r="B225" s="36"/>
      <c r="C225" s="202" t="s">
        <v>433</v>
      </c>
      <c r="D225" s="202" t="s">
        <v>119</v>
      </c>
      <c r="E225" s="203" t="s">
        <v>434</v>
      </c>
      <c r="F225" s="204" t="s">
        <v>435</v>
      </c>
      <c r="G225" s="205" t="s">
        <v>391</v>
      </c>
      <c r="H225" s="206">
        <v>20</v>
      </c>
      <c r="I225" s="207"/>
      <c r="J225" s="208">
        <f>ROUND(I225*H225,2)</f>
        <v>0</v>
      </c>
      <c r="K225" s="204" t="s">
        <v>130</v>
      </c>
      <c r="L225" s="41"/>
      <c r="M225" s="209" t="s">
        <v>19</v>
      </c>
      <c r="N225" s="210" t="s">
        <v>43</v>
      </c>
      <c r="O225" s="77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AR225" s="15" t="s">
        <v>124</v>
      </c>
      <c r="AT225" s="15" t="s">
        <v>119</v>
      </c>
      <c r="AU225" s="15" t="s">
        <v>82</v>
      </c>
      <c r="AY225" s="15" t="s">
        <v>117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5" t="s">
        <v>80</v>
      </c>
      <c r="BK225" s="213">
        <f>ROUND(I225*H225,2)</f>
        <v>0</v>
      </c>
      <c r="BL225" s="15" t="s">
        <v>124</v>
      </c>
      <c r="BM225" s="15" t="s">
        <v>436</v>
      </c>
    </row>
    <row r="226" s="11" customFormat="1">
      <c r="B226" s="214"/>
      <c r="C226" s="215"/>
      <c r="D226" s="216" t="s">
        <v>126</v>
      </c>
      <c r="E226" s="217" t="s">
        <v>19</v>
      </c>
      <c r="F226" s="218" t="s">
        <v>437</v>
      </c>
      <c r="G226" s="215"/>
      <c r="H226" s="219">
        <v>20</v>
      </c>
      <c r="I226" s="220"/>
      <c r="J226" s="215"/>
      <c r="K226" s="215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126</v>
      </c>
      <c r="AU226" s="225" t="s">
        <v>82</v>
      </c>
      <c r="AV226" s="11" t="s">
        <v>82</v>
      </c>
      <c r="AW226" s="11" t="s">
        <v>33</v>
      </c>
      <c r="AX226" s="11" t="s">
        <v>80</v>
      </c>
      <c r="AY226" s="225" t="s">
        <v>117</v>
      </c>
    </row>
    <row r="227" s="10" customFormat="1" ht="22.8" customHeight="1">
      <c r="B227" s="186"/>
      <c r="C227" s="187"/>
      <c r="D227" s="188" t="s">
        <v>71</v>
      </c>
      <c r="E227" s="200" t="s">
        <v>438</v>
      </c>
      <c r="F227" s="200" t="s">
        <v>439</v>
      </c>
      <c r="G227" s="187"/>
      <c r="H227" s="187"/>
      <c r="I227" s="190"/>
      <c r="J227" s="201">
        <f>BK227</f>
        <v>0</v>
      </c>
      <c r="K227" s="187"/>
      <c r="L227" s="192"/>
      <c r="M227" s="193"/>
      <c r="N227" s="194"/>
      <c r="O227" s="194"/>
      <c r="P227" s="195">
        <f>P228</f>
        <v>0</v>
      </c>
      <c r="Q227" s="194"/>
      <c r="R227" s="195">
        <f>R228</f>
        <v>0</v>
      </c>
      <c r="S227" s="194"/>
      <c r="T227" s="196">
        <f>T228</f>
        <v>0</v>
      </c>
      <c r="AR227" s="197" t="s">
        <v>80</v>
      </c>
      <c r="AT227" s="198" t="s">
        <v>71</v>
      </c>
      <c r="AU227" s="198" t="s">
        <v>80</v>
      </c>
      <c r="AY227" s="197" t="s">
        <v>117</v>
      </c>
      <c r="BK227" s="199">
        <f>BK228</f>
        <v>0</v>
      </c>
    </row>
    <row r="228" s="1" customFormat="1" ht="22.5" customHeight="1">
      <c r="B228" s="36"/>
      <c r="C228" s="202" t="s">
        <v>440</v>
      </c>
      <c r="D228" s="202" t="s">
        <v>119</v>
      </c>
      <c r="E228" s="203" t="s">
        <v>441</v>
      </c>
      <c r="F228" s="204" t="s">
        <v>442</v>
      </c>
      <c r="G228" s="205" t="s">
        <v>214</v>
      </c>
      <c r="H228" s="206">
        <v>278.15800000000002</v>
      </c>
      <c r="I228" s="207"/>
      <c r="J228" s="208">
        <f>ROUND(I228*H228,2)</f>
        <v>0</v>
      </c>
      <c r="K228" s="204" t="s">
        <v>123</v>
      </c>
      <c r="L228" s="41"/>
      <c r="M228" s="247" t="s">
        <v>19</v>
      </c>
      <c r="N228" s="248" t="s">
        <v>43</v>
      </c>
      <c r="O228" s="249"/>
      <c r="P228" s="250">
        <f>O228*H228</f>
        <v>0</v>
      </c>
      <c r="Q228" s="250">
        <v>0</v>
      </c>
      <c r="R228" s="250">
        <f>Q228*H228</f>
        <v>0</v>
      </c>
      <c r="S228" s="250">
        <v>0</v>
      </c>
      <c r="T228" s="251">
        <f>S228*H228</f>
        <v>0</v>
      </c>
      <c r="AR228" s="15" t="s">
        <v>124</v>
      </c>
      <c r="AT228" s="15" t="s">
        <v>119</v>
      </c>
      <c r="AU228" s="15" t="s">
        <v>82</v>
      </c>
      <c r="AY228" s="15" t="s">
        <v>117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15" t="s">
        <v>80</v>
      </c>
      <c r="BK228" s="213">
        <f>ROUND(I228*H228,2)</f>
        <v>0</v>
      </c>
      <c r="BL228" s="15" t="s">
        <v>124</v>
      </c>
      <c r="BM228" s="15" t="s">
        <v>443</v>
      </c>
    </row>
    <row r="229" s="1" customFormat="1" ht="6.96" customHeight="1">
      <c r="B229" s="55"/>
      <c r="C229" s="56"/>
      <c r="D229" s="56"/>
      <c r="E229" s="56"/>
      <c r="F229" s="56"/>
      <c r="G229" s="56"/>
      <c r="H229" s="56"/>
      <c r="I229" s="152"/>
      <c r="J229" s="56"/>
      <c r="K229" s="56"/>
      <c r="L229" s="41"/>
    </row>
  </sheetData>
  <sheetProtection sheet="1" autoFilter="0" formatColumns="0" formatRows="0" objects="1" scenarios="1" spinCount="100000" saltValue="aoednE9UL+uFgow0ctHqOXiDmc/jsrr9QpJTCqO98hbiGV6WwPdSTO/WhdV4MtLL3x6mXMseicYnfHtJgt3wdA==" hashValue="JfIuz6HcxtWmrf8LBrdagbzgELswltJRGmwGfp8HDFv0uID9if0arfBmjDyGBUU3vWjCbU+FzCtb1eqieoKy3g==" algorithmName="SHA-512" password="CC35"/>
  <autoFilter ref="C87:K22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85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8"/>
      <c r="AT3" s="15" t="s">
        <v>82</v>
      </c>
    </row>
    <row r="4" ht="24.96" customHeight="1">
      <c r="B4" s="18"/>
      <c r="D4" s="125" t="s">
        <v>86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6" t="s">
        <v>16</v>
      </c>
      <c r="L6" s="18"/>
    </row>
    <row r="7" ht="16.5" customHeight="1">
      <c r="B7" s="18"/>
      <c r="E7" s="127" t="str">
        <f>'Rekapitulace stavby'!K6</f>
        <v>REKONSTRUKCE ULICE PARTYZÁNSKÁ</v>
      </c>
      <c r="F7" s="126"/>
      <c r="G7" s="126"/>
      <c r="H7" s="126"/>
      <c r="L7" s="18"/>
    </row>
    <row r="8" s="1" customFormat="1" ht="12" customHeight="1">
      <c r="B8" s="41"/>
      <c r="D8" s="126" t="s">
        <v>87</v>
      </c>
      <c r="I8" s="128"/>
      <c r="L8" s="41"/>
    </row>
    <row r="9" s="1" customFormat="1" ht="36.96" customHeight="1">
      <c r="B9" s="41"/>
      <c r="E9" s="129" t="s">
        <v>444</v>
      </c>
      <c r="F9" s="1"/>
      <c r="G9" s="1"/>
      <c r="H9" s="1"/>
      <c r="I9" s="128"/>
      <c r="L9" s="41"/>
    </row>
    <row r="10" s="1" customFormat="1">
      <c r="B10" s="41"/>
      <c r="I10" s="128"/>
      <c r="L10" s="41"/>
    </row>
    <row r="11" s="1" customFormat="1" ht="12" customHeight="1">
      <c r="B11" s="41"/>
      <c r="D11" s="126" t="s">
        <v>18</v>
      </c>
      <c r="F11" s="15" t="s">
        <v>19</v>
      </c>
      <c r="I11" s="130" t="s">
        <v>20</v>
      </c>
      <c r="J11" s="15" t="s">
        <v>19</v>
      </c>
      <c r="L11" s="41"/>
    </row>
    <row r="12" s="1" customFormat="1" ht="12" customHeight="1">
      <c r="B12" s="41"/>
      <c r="D12" s="126" t="s">
        <v>21</v>
      </c>
      <c r="F12" s="15" t="s">
        <v>22</v>
      </c>
      <c r="I12" s="130" t="s">
        <v>23</v>
      </c>
      <c r="J12" s="131" t="str">
        <f>'Rekapitulace stavby'!AN8</f>
        <v>16. 1. 2019</v>
      </c>
      <c r="L12" s="41"/>
    </row>
    <row r="13" s="1" customFormat="1" ht="10.8" customHeight="1">
      <c r="B13" s="41"/>
      <c r="I13" s="128"/>
      <c r="L13" s="41"/>
    </row>
    <row r="14" s="1" customFormat="1" ht="12" customHeight="1">
      <c r="B14" s="41"/>
      <c r="D14" s="126" t="s">
        <v>25</v>
      </c>
      <c r="I14" s="130" t="s">
        <v>26</v>
      </c>
      <c r="J14" s="15" t="s">
        <v>19</v>
      </c>
      <c r="L14" s="41"/>
    </row>
    <row r="15" s="1" customFormat="1" ht="18" customHeight="1">
      <c r="B15" s="41"/>
      <c r="E15" s="15" t="s">
        <v>27</v>
      </c>
      <c r="I15" s="130" t="s">
        <v>28</v>
      </c>
      <c r="J15" s="15" t="s">
        <v>19</v>
      </c>
      <c r="L15" s="41"/>
    </row>
    <row r="16" s="1" customFormat="1" ht="6.96" customHeight="1">
      <c r="B16" s="41"/>
      <c r="I16" s="128"/>
      <c r="L16" s="41"/>
    </row>
    <row r="17" s="1" customFormat="1" ht="12" customHeight="1">
      <c r="B17" s="41"/>
      <c r="D17" s="126" t="s">
        <v>29</v>
      </c>
      <c r="I17" s="130" t="s">
        <v>26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0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8"/>
      <c r="L19" s="41"/>
    </row>
    <row r="20" s="1" customFormat="1" ht="12" customHeight="1">
      <c r="B20" s="41"/>
      <c r="D20" s="126" t="s">
        <v>31</v>
      </c>
      <c r="I20" s="130" t="s">
        <v>26</v>
      </c>
      <c r="J20" s="15" t="s">
        <v>19</v>
      </c>
      <c r="L20" s="41"/>
    </row>
    <row r="21" s="1" customFormat="1" ht="18" customHeight="1">
      <c r="B21" s="41"/>
      <c r="E21" s="15" t="s">
        <v>32</v>
      </c>
      <c r="I21" s="130" t="s">
        <v>28</v>
      </c>
      <c r="J21" s="15" t="s">
        <v>19</v>
      </c>
      <c r="L21" s="41"/>
    </row>
    <row r="22" s="1" customFormat="1" ht="6.96" customHeight="1">
      <c r="B22" s="41"/>
      <c r="I22" s="128"/>
      <c r="L22" s="41"/>
    </row>
    <row r="23" s="1" customFormat="1" ht="12" customHeight="1">
      <c r="B23" s="41"/>
      <c r="D23" s="126" t="s">
        <v>34</v>
      </c>
      <c r="I23" s="130" t="s">
        <v>26</v>
      </c>
      <c r="J23" s="15" t="s">
        <v>19</v>
      </c>
      <c r="L23" s="41"/>
    </row>
    <row r="24" s="1" customFormat="1" ht="18" customHeight="1">
      <c r="B24" s="41"/>
      <c r="E24" s="15" t="s">
        <v>35</v>
      </c>
      <c r="I24" s="130" t="s">
        <v>28</v>
      </c>
      <c r="J24" s="15" t="s">
        <v>19</v>
      </c>
      <c r="L24" s="41"/>
    </row>
    <row r="25" s="1" customFormat="1" ht="6.96" customHeight="1">
      <c r="B25" s="41"/>
      <c r="I25" s="128"/>
      <c r="L25" s="41"/>
    </row>
    <row r="26" s="1" customFormat="1" ht="12" customHeight="1">
      <c r="B26" s="41"/>
      <c r="D26" s="126" t="s">
        <v>36</v>
      </c>
      <c r="I26" s="128"/>
      <c r="L26" s="41"/>
    </row>
    <row r="27" s="6" customFormat="1" ht="16.5" customHeight="1">
      <c r="B27" s="132"/>
      <c r="E27" s="133" t="s">
        <v>19</v>
      </c>
      <c r="F27" s="133"/>
      <c r="G27" s="133"/>
      <c r="H27" s="133"/>
      <c r="I27" s="134"/>
      <c r="L27" s="132"/>
    </row>
    <row r="28" s="1" customFormat="1" ht="6.96" customHeight="1">
      <c r="B28" s="41"/>
      <c r="I28" s="128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5"/>
      <c r="J29" s="69"/>
      <c r="K29" s="69"/>
      <c r="L29" s="41"/>
    </row>
    <row r="30" s="1" customFormat="1" ht="25.44" customHeight="1">
      <c r="B30" s="41"/>
      <c r="D30" s="136" t="s">
        <v>38</v>
      </c>
      <c r="I30" s="128"/>
      <c r="J30" s="137">
        <f>ROUND(J84,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5"/>
      <c r="J31" s="69"/>
      <c r="K31" s="69"/>
      <c r="L31" s="41"/>
    </row>
    <row r="32" s="1" customFormat="1" ht="14.4" customHeight="1">
      <c r="B32" s="41"/>
      <c r="F32" s="138" t="s">
        <v>40</v>
      </c>
      <c r="I32" s="139" t="s">
        <v>39</v>
      </c>
      <c r="J32" s="138" t="s">
        <v>41</v>
      </c>
      <c r="L32" s="41"/>
    </row>
    <row r="33" s="1" customFormat="1" ht="14.4" customHeight="1">
      <c r="B33" s="41"/>
      <c r="D33" s="126" t="s">
        <v>42</v>
      </c>
      <c r="E33" s="126" t="s">
        <v>43</v>
      </c>
      <c r="F33" s="140">
        <f>ROUND((SUM(BE84:BE135)),  2)</f>
        <v>0</v>
      </c>
      <c r="I33" s="141">
        <v>0.20999999999999999</v>
      </c>
      <c r="J33" s="140">
        <f>ROUND(((SUM(BE84:BE135))*I33),  2)</f>
        <v>0</v>
      </c>
      <c r="L33" s="41"/>
    </row>
    <row r="34" s="1" customFormat="1" ht="14.4" customHeight="1">
      <c r="B34" s="41"/>
      <c r="E34" s="126" t="s">
        <v>44</v>
      </c>
      <c r="F34" s="140">
        <f>ROUND((SUM(BF84:BF135)),  2)</f>
        <v>0</v>
      </c>
      <c r="I34" s="141">
        <v>0.14999999999999999</v>
      </c>
      <c r="J34" s="140">
        <f>ROUND(((SUM(BF84:BF135))*I34),  2)</f>
        <v>0</v>
      </c>
      <c r="L34" s="41"/>
    </row>
    <row r="35" hidden="1" s="1" customFormat="1" ht="14.4" customHeight="1">
      <c r="B35" s="41"/>
      <c r="E35" s="126" t="s">
        <v>45</v>
      </c>
      <c r="F35" s="140">
        <f>ROUND((SUM(BG84:BG135)),  2)</f>
        <v>0</v>
      </c>
      <c r="I35" s="141">
        <v>0.20999999999999999</v>
      </c>
      <c r="J35" s="140">
        <f>0</f>
        <v>0</v>
      </c>
      <c r="L35" s="41"/>
    </row>
    <row r="36" hidden="1" s="1" customFormat="1" ht="14.4" customHeight="1">
      <c r="B36" s="41"/>
      <c r="E36" s="126" t="s">
        <v>46</v>
      </c>
      <c r="F36" s="140">
        <f>ROUND((SUM(BH84:BH135)),  2)</f>
        <v>0</v>
      </c>
      <c r="I36" s="141">
        <v>0.14999999999999999</v>
      </c>
      <c r="J36" s="140">
        <f>0</f>
        <v>0</v>
      </c>
      <c r="L36" s="41"/>
    </row>
    <row r="37" hidden="1" s="1" customFormat="1" ht="14.4" customHeight="1">
      <c r="B37" s="41"/>
      <c r="E37" s="126" t="s">
        <v>47</v>
      </c>
      <c r="F37" s="140">
        <f>ROUND((SUM(BI84:BI135)),  2)</f>
        <v>0</v>
      </c>
      <c r="I37" s="141">
        <v>0</v>
      </c>
      <c r="J37" s="140">
        <f>0</f>
        <v>0</v>
      </c>
      <c r="L37" s="41"/>
    </row>
    <row r="38" s="1" customFormat="1" ht="6.96" customHeight="1">
      <c r="B38" s="41"/>
      <c r="I38" s="128"/>
      <c r="L38" s="41"/>
    </row>
    <row r="39" s="1" customFormat="1" ht="25.44" customHeight="1"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7"/>
      <c r="J39" s="148">
        <f>SUM(J30:J37)</f>
        <v>0</v>
      </c>
      <c r="K39" s="149"/>
      <c r="L39" s="41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1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1"/>
    </row>
    <row r="45" s="1" customFormat="1" ht="24.96" customHeight="1">
      <c r="B45" s="36"/>
      <c r="C45" s="21" t="s">
        <v>89</v>
      </c>
      <c r="D45" s="37"/>
      <c r="E45" s="37"/>
      <c r="F45" s="37"/>
      <c r="G45" s="37"/>
      <c r="H45" s="37"/>
      <c r="I45" s="128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8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8"/>
      <c r="J47" s="37"/>
      <c r="K47" s="37"/>
      <c r="L47" s="41"/>
    </row>
    <row r="48" s="1" customFormat="1" ht="16.5" customHeight="1">
      <c r="B48" s="36"/>
      <c r="C48" s="37"/>
      <c r="D48" s="37"/>
      <c r="E48" s="156" t="str">
        <f>E7</f>
        <v>REKONSTRUKCE ULICE PARTYZÁNSKÁ</v>
      </c>
      <c r="F48" s="30"/>
      <c r="G48" s="30"/>
      <c r="H48" s="30"/>
      <c r="I48" s="128"/>
      <c r="J48" s="37"/>
      <c r="K48" s="37"/>
      <c r="L48" s="41"/>
    </row>
    <row r="49" s="1" customFormat="1" ht="12" customHeight="1">
      <c r="B49" s="36"/>
      <c r="C49" s="30" t="s">
        <v>87</v>
      </c>
      <c r="D49" s="37"/>
      <c r="E49" s="37"/>
      <c r="F49" s="37"/>
      <c r="G49" s="37"/>
      <c r="H49" s="37"/>
      <c r="I49" s="128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 01x - MÍSTNÍ KOMUNIKACE - NEZPŮSOBILÉ VÝDAJE</v>
      </c>
      <c r="F50" s="37"/>
      <c r="G50" s="37"/>
      <c r="H50" s="37"/>
      <c r="I50" s="128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8"/>
      <c r="J51" s="37"/>
      <c r="K51" s="37"/>
      <c r="L51" s="41"/>
    </row>
    <row r="52" s="1" customFormat="1" ht="12" customHeight="1">
      <c r="B52" s="36"/>
      <c r="C52" s="30" t="s">
        <v>21</v>
      </c>
      <c r="D52" s="37"/>
      <c r="E52" s="37"/>
      <c r="F52" s="25" t="str">
        <f>F12</f>
        <v>Litomyšl</v>
      </c>
      <c r="G52" s="37"/>
      <c r="H52" s="37"/>
      <c r="I52" s="130" t="s">
        <v>23</v>
      </c>
      <c r="J52" s="65" t="str">
        <f>IF(J12="","",J12)</f>
        <v>16. 1. 2019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8"/>
      <c r="J53" s="37"/>
      <c r="K53" s="37"/>
      <c r="L53" s="41"/>
    </row>
    <row r="54" s="1" customFormat="1" ht="13.65" customHeight="1">
      <c r="B54" s="36"/>
      <c r="C54" s="30" t="s">
        <v>25</v>
      </c>
      <c r="D54" s="37"/>
      <c r="E54" s="37"/>
      <c r="F54" s="25" t="str">
        <f>E15</f>
        <v>Město Litomyšl</v>
      </c>
      <c r="G54" s="37"/>
      <c r="H54" s="37"/>
      <c r="I54" s="130" t="s">
        <v>31</v>
      </c>
      <c r="J54" s="34" t="str">
        <f>E21</f>
        <v>KIP spol. s r.o. Litomyšl</v>
      </c>
      <c r="K54" s="37"/>
      <c r="L54" s="41"/>
    </row>
    <row r="55" s="1" customFormat="1" ht="13.65" customHeight="1">
      <c r="B55" s="36"/>
      <c r="C55" s="30" t="s">
        <v>29</v>
      </c>
      <c r="D55" s="37"/>
      <c r="E55" s="37"/>
      <c r="F55" s="25" t="str">
        <f>IF(E18="","",E18)</f>
        <v>Vyplň údaj</v>
      </c>
      <c r="G55" s="37"/>
      <c r="H55" s="37"/>
      <c r="I55" s="130" t="s">
        <v>34</v>
      </c>
      <c r="J55" s="34" t="str">
        <f>E24</f>
        <v>ing.Filip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8"/>
      <c r="J56" s="37"/>
      <c r="K56" s="37"/>
      <c r="L56" s="41"/>
    </row>
    <row r="57" s="1" customFormat="1" ht="29.28" customHeight="1">
      <c r="B57" s="36"/>
      <c r="C57" s="157" t="s">
        <v>90</v>
      </c>
      <c r="D57" s="158"/>
      <c r="E57" s="158"/>
      <c r="F57" s="158"/>
      <c r="G57" s="158"/>
      <c r="H57" s="158"/>
      <c r="I57" s="159"/>
      <c r="J57" s="160" t="s">
        <v>91</v>
      </c>
      <c r="K57" s="158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8"/>
      <c r="J58" s="37"/>
      <c r="K58" s="37"/>
      <c r="L58" s="41"/>
    </row>
    <row r="59" s="1" customFormat="1" ht="22.8" customHeight="1">
      <c r="B59" s="36"/>
      <c r="C59" s="161" t="s">
        <v>70</v>
      </c>
      <c r="D59" s="37"/>
      <c r="E59" s="37"/>
      <c r="F59" s="37"/>
      <c r="G59" s="37"/>
      <c r="H59" s="37"/>
      <c r="I59" s="128"/>
      <c r="J59" s="95">
        <f>J84</f>
        <v>0</v>
      </c>
      <c r="K59" s="37"/>
      <c r="L59" s="41"/>
      <c r="AU59" s="15" t="s">
        <v>92</v>
      </c>
    </row>
    <row r="60" s="7" customFormat="1" ht="24.96" customHeight="1">
      <c r="B60" s="162"/>
      <c r="C60" s="163"/>
      <c r="D60" s="164" t="s">
        <v>93</v>
      </c>
      <c r="E60" s="165"/>
      <c r="F60" s="165"/>
      <c r="G60" s="165"/>
      <c r="H60" s="165"/>
      <c r="I60" s="166"/>
      <c r="J60" s="167">
        <f>J85</f>
        <v>0</v>
      </c>
      <c r="K60" s="163"/>
      <c r="L60" s="168"/>
    </row>
    <row r="61" s="8" customFormat="1" ht="19.92" customHeight="1">
      <c r="B61" s="169"/>
      <c r="C61" s="170"/>
      <c r="D61" s="171" t="s">
        <v>94</v>
      </c>
      <c r="E61" s="172"/>
      <c r="F61" s="172"/>
      <c r="G61" s="172"/>
      <c r="H61" s="172"/>
      <c r="I61" s="173"/>
      <c r="J61" s="174">
        <f>J86</f>
        <v>0</v>
      </c>
      <c r="K61" s="170"/>
      <c r="L61" s="175"/>
    </row>
    <row r="62" s="8" customFormat="1" ht="19.92" customHeight="1">
      <c r="B62" s="169"/>
      <c r="C62" s="170"/>
      <c r="D62" s="171" t="s">
        <v>98</v>
      </c>
      <c r="E62" s="172"/>
      <c r="F62" s="172"/>
      <c r="G62" s="172"/>
      <c r="H62" s="172"/>
      <c r="I62" s="173"/>
      <c r="J62" s="174">
        <f>J97</f>
        <v>0</v>
      </c>
      <c r="K62" s="170"/>
      <c r="L62" s="175"/>
    </row>
    <row r="63" s="8" customFormat="1" ht="19.92" customHeight="1">
      <c r="B63" s="169"/>
      <c r="C63" s="170"/>
      <c r="D63" s="171" t="s">
        <v>100</v>
      </c>
      <c r="E63" s="172"/>
      <c r="F63" s="172"/>
      <c r="G63" s="172"/>
      <c r="H63" s="172"/>
      <c r="I63" s="173"/>
      <c r="J63" s="174">
        <f>J119</f>
        <v>0</v>
      </c>
      <c r="K63" s="170"/>
      <c r="L63" s="175"/>
    </row>
    <row r="64" s="8" customFormat="1" ht="19.92" customHeight="1">
      <c r="B64" s="169"/>
      <c r="C64" s="170"/>
      <c r="D64" s="171" t="s">
        <v>101</v>
      </c>
      <c r="E64" s="172"/>
      <c r="F64" s="172"/>
      <c r="G64" s="172"/>
      <c r="H64" s="172"/>
      <c r="I64" s="173"/>
      <c r="J64" s="174">
        <f>J133</f>
        <v>0</v>
      </c>
      <c r="K64" s="170"/>
      <c r="L64" s="175"/>
    </row>
    <row r="65" s="1" customFormat="1" ht="21.84" customHeight="1">
      <c r="B65" s="36"/>
      <c r="C65" s="37"/>
      <c r="D65" s="37"/>
      <c r="E65" s="37"/>
      <c r="F65" s="37"/>
      <c r="G65" s="37"/>
      <c r="H65" s="37"/>
      <c r="I65" s="128"/>
      <c r="J65" s="37"/>
      <c r="K65" s="37"/>
      <c r="L65" s="41"/>
    </row>
    <row r="66" s="1" customFormat="1" ht="6.96" customHeight="1">
      <c r="B66" s="55"/>
      <c r="C66" s="56"/>
      <c r="D66" s="56"/>
      <c r="E66" s="56"/>
      <c r="F66" s="56"/>
      <c r="G66" s="56"/>
      <c r="H66" s="56"/>
      <c r="I66" s="152"/>
      <c r="J66" s="56"/>
      <c r="K66" s="56"/>
      <c r="L66" s="41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55"/>
      <c r="J70" s="58"/>
      <c r="K70" s="58"/>
      <c r="L70" s="41"/>
    </row>
    <row r="71" s="1" customFormat="1" ht="24.96" customHeight="1">
      <c r="B71" s="36"/>
      <c r="C71" s="21" t="s">
        <v>102</v>
      </c>
      <c r="D71" s="37"/>
      <c r="E71" s="37"/>
      <c r="F71" s="37"/>
      <c r="G71" s="37"/>
      <c r="H71" s="37"/>
      <c r="I71" s="128"/>
      <c r="J71" s="37"/>
      <c r="K71" s="37"/>
      <c r="L71" s="41"/>
    </row>
    <row r="72" s="1" customFormat="1" ht="6.96" customHeight="1">
      <c r="B72" s="36"/>
      <c r="C72" s="37"/>
      <c r="D72" s="37"/>
      <c r="E72" s="37"/>
      <c r="F72" s="37"/>
      <c r="G72" s="37"/>
      <c r="H72" s="37"/>
      <c r="I72" s="128"/>
      <c r="J72" s="37"/>
      <c r="K72" s="37"/>
      <c r="L72" s="41"/>
    </row>
    <row r="73" s="1" customFormat="1" ht="12" customHeight="1">
      <c r="B73" s="36"/>
      <c r="C73" s="30" t="s">
        <v>16</v>
      </c>
      <c r="D73" s="37"/>
      <c r="E73" s="37"/>
      <c r="F73" s="37"/>
      <c r="G73" s="37"/>
      <c r="H73" s="37"/>
      <c r="I73" s="128"/>
      <c r="J73" s="37"/>
      <c r="K73" s="37"/>
      <c r="L73" s="41"/>
    </row>
    <row r="74" s="1" customFormat="1" ht="16.5" customHeight="1">
      <c r="B74" s="36"/>
      <c r="C74" s="37"/>
      <c r="D74" s="37"/>
      <c r="E74" s="156" t="str">
        <f>E7</f>
        <v>REKONSTRUKCE ULICE PARTYZÁNSKÁ</v>
      </c>
      <c r="F74" s="30"/>
      <c r="G74" s="30"/>
      <c r="H74" s="30"/>
      <c r="I74" s="128"/>
      <c r="J74" s="37"/>
      <c r="K74" s="37"/>
      <c r="L74" s="41"/>
    </row>
    <row r="75" s="1" customFormat="1" ht="12" customHeight="1">
      <c r="B75" s="36"/>
      <c r="C75" s="30" t="s">
        <v>87</v>
      </c>
      <c r="D75" s="37"/>
      <c r="E75" s="37"/>
      <c r="F75" s="37"/>
      <c r="G75" s="37"/>
      <c r="H75" s="37"/>
      <c r="I75" s="128"/>
      <c r="J75" s="37"/>
      <c r="K75" s="37"/>
      <c r="L75" s="41"/>
    </row>
    <row r="76" s="1" customFormat="1" ht="16.5" customHeight="1">
      <c r="B76" s="36"/>
      <c r="C76" s="37"/>
      <c r="D76" s="37"/>
      <c r="E76" s="62" t="str">
        <f>E9</f>
        <v>SO 01x - MÍSTNÍ KOMUNIKACE - NEZPŮSOBILÉ VÝDAJE</v>
      </c>
      <c r="F76" s="37"/>
      <c r="G76" s="37"/>
      <c r="H76" s="37"/>
      <c r="I76" s="128"/>
      <c r="J76" s="37"/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8"/>
      <c r="J77" s="37"/>
      <c r="K77" s="37"/>
      <c r="L77" s="41"/>
    </row>
    <row r="78" s="1" customFormat="1" ht="12" customHeight="1">
      <c r="B78" s="36"/>
      <c r="C78" s="30" t="s">
        <v>21</v>
      </c>
      <c r="D78" s="37"/>
      <c r="E78" s="37"/>
      <c r="F78" s="25" t="str">
        <f>F12</f>
        <v>Litomyšl</v>
      </c>
      <c r="G78" s="37"/>
      <c r="H78" s="37"/>
      <c r="I78" s="130" t="s">
        <v>23</v>
      </c>
      <c r="J78" s="65" t="str">
        <f>IF(J12="","",J12)</f>
        <v>16. 1. 2019</v>
      </c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8"/>
      <c r="J79" s="37"/>
      <c r="K79" s="37"/>
      <c r="L79" s="41"/>
    </row>
    <row r="80" s="1" customFormat="1" ht="13.65" customHeight="1">
      <c r="B80" s="36"/>
      <c r="C80" s="30" t="s">
        <v>25</v>
      </c>
      <c r="D80" s="37"/>
      <c r="E80" s="37"/>
      <c r="F80" s="25" t="str">
        <f>E15</f>
        <v>Město Litomyšl</v>
      </c>
      <c r="G80" s="37"/>
      <c r="H80" s="37"/>
      <c r="I80" s="130" t="s">
        <v>31</v>
      </c>
      <c r="J80" s="34" t="str">
        <f>E21</f>
        <v>KIP spol. s r.o. Litomyšl</v>
      </c>
      <c r="K80" s="37"/>
      <c r="L80" s="41"/>
    </row>
    <row r="81" s="1" customFormat="1" ht="13.65" customHeight="1">
      <c r="B81" s="36"/>
      <c r="C81" s="30" t="s">
        <v>29</v>
      </c>
      <c r="D81" s="37"/>
      <c r="E81" s="37"/>
      <c r="F81" s="25" t="str">
        <f>IF(E18="","",E18)</f>
        <v>Vyplň údaj</v>
      </c>
      <c r="G81" s="37"/>
      <c r="H81" s="37"/>
      <c r="I81" s="130" t="s">
        <v>34</v>
      </c>
      <c r="J81" s="34" t="str">
        <f>E24</f>
        <v>ing.Filip</v>
      </c>
      <c r="K81" s="37"/>
      <c r="L81" s="41"/>
    </row>
    <row r="82" s="1" customFormat="1" ht="10.32" customHeight="1">
      <c r="B82" s="36"/>
      <c r="C82" s="37"/>
      <c r="D82" s="37"/>
      <c r="E82" s="37"/>
      <c r="F82" s="37"/>
      <c r="G82" s="37"/>
      <c r="H82" s="37"/>
      <c r="I82" s="128"/>
      <c r="J82" s="37"/>
      <c r="K82" s="37"/>
      <c r="L82" s="41"/>
    </row>
    <row r="83" s="9" customFormat="1" ht="29.28" customHeight="1">
      <c r="B83" s="176"/>
      <c r="C83" s="177" t="s">
        <v>103</v>
      </c>
      <c r="D83" s="178" t="s">
        <v>57</v>
      </c>
      <c r="E83" s="178" t="s">
        <v>53</v>
      </c>
      <c r="F83" s="178" t="s">
        <v>54</v>
      </c>
      <c r="G83" s="178" t="s">
        <v>104</v>
      </c>
      <c r="H83" s="178" t="s">
        <v>105</v>
      </c>
      <c r="I83" s="179" t="s">
        <v>106</v>
      </c>
      <c r="J83" s="178" t="s">
        <v>91</v>
      </c>
      <c r="K83" s="180" t="s">
        <v>107</v>
      </c>
      <c r="L83" s="181"/>
      <c r="M83" s="85" t="s">
        <v>19</v>
      </c>
      <c r="N83" s="86" t="s">
        <v>42</v>
      </c>
      <c r="O83" s="86" t="s">
        <v>108</v>
      </c>
      <c r="P83" s="86" t="s">
        <v>109</v>
      </c>
      <c r="Q83" s="86" t="s">
        <v>110</v>
      </c>
      <c r="R83" s="86" t="s">
        <v>111</v>
      </c>
      <c r="S83" s="86" t="s">
        <v>112</v>
      </c>
      <c r="T83" s="87" t="s">
        <v>113</v>
      </c>
    </row>
    <row r="84" s="1" customFormat="1" ht="22.8" customHeight="1">
      <c r="B84" s="36"/>
      <c r="C84" s="92" t="s">
        <v>114</v>
      </c>
      <c r="D84" s="37"/>
      <c r="E84" s="37"/>
      <c r="F84" s="37"/>
      <c r="G84" s="37"/>
      <c r="H84" s="37"/>
      <c r="I84" s="128"/>
      <c r="J84" s="182">
        <f>BK84</f>
        <v>0</v>
      </c>
      <c r="K84" s="37"/>
      <c r="L84" s="41"/>
      <c r="M84" s="88"/>
      <c r="N84" s="89"/>
      <c r="O84" s="89"/>
      <c r="P84" s="183">
        <f>P85</f>
        <v>0</v>
      </c>
      <c r="Q84" s="89"/>
      <c r="R84" s="183">
        <f>R85</f>
        <v>58.196849999999998</v>
      </c>
      <c r="S84" s="89"/>
      <c r="T84" s="184">
        <f>T85</f>
        <v>0</v>
      </c>
      <c r="AT84" s="15" t="s">
        <v>71</v>
      </c>
      <c r="AU84" s="15" t="s">
        <v>92</v>
      </c>
      <c r="BK84" s="185">
        <f>BK85</f>
        <v>0</v>
      </c>
    </row>
    <row r="85" s="10" customFormat="1" ht="25.92" customHeight="1">
      <c r="B85" s="186"/>
      <c r="C85" s="187"/>
      <c r="D85" s="188" t="s">
        <v>71</v>
      </c>
      <c r="E85" s="189" t="s">
        <v>115</v>
      </c>
      <c r="F85" s="189" t="s">
        <v>116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P86+P97+P119+P133</f>
        <v>0</v>
      </c>
      <c r="Q85" s="194"/>
      <c r="R85" s="195">
        <f>R86+R97+R119+R133</f>
        <v>58.196849999999998</v>
      </c>
      <c r="S85" s="194"/>
      <c r="T85" s="196">
        <f>T86+T97+T119+T133</f>
        <v>0</v>
      </c>
      <c r="AR85" s="197" t="s">
        <v>80</v>
      </c>
      <c r="AT85" s="198" t="s">
        <v>71</v>
      </c>
      <c r="AU85" s="198" t="s">
        <v>72</v>
      </c>
      <c r="AY85" s="197" t="s">
        <v>117</v>
      </c>
      <c r="BK85" s="199">
        <f>BK86+BK97+BK119+BK133</f>
        <v>0</v>
      </c>
    </row>
    <row r="86" s="10" customFormat="1" ht="22.8" customHeight="1">
      <c r="B86" s="186"/>
      <c r="C86" s="187"/>
      <c r="D86" s="188" t="s">
        <v>71</v>
      </c>
      <c r="E86" s="200" t="s">
        <v>80</v>
      </c>
      <c r="F86" s="200" t="s">
        <v>118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SUM(P87:P96)</f>
        <v>0</v>
      </c>
      <c r="Q86" s="194"/>
      <c r="R86" s="195">
        <f>SUM(R87:R96)</f>
        <v>0</v>
      </c>
      <c r="S86" s="194"/>
      <c r="T86" s="196">
        <f>SUM(T87:T96)</f>
        <v>0</v>
      </c>
      <c r="AR86" s="197" t="s">
        <v>80</v>
      </c>
      <c r="AT86" s="198" t="s">
        <v>71</v>
      </c>
      <c r="AU86" s="198" t="s">
        <v>80</v>
      </c>
      <c r="AY86" s="197" t="s">
        <v>117</v>
      </c>
      <c r="BK86" s="199">
        <f>SUM(BK87:BK96)</f>
        <v>0</v>
      </c>
    </row>
    <row r="87" s="1" customFormat="1" ht="22.5" customHeight="1">
      <c r="B87" s="36"/>
      <c r="C87" s="202" t="s">
        <v>80</v>
      </c>
      <c r="D87" s="202" t="s">
        <v>119</v>
      </c>
      <c r="E87" s="203" t="s">
        <v>149</v>
      </c>
      <c r="F87" s="204" t="s">
        <v>150</v>
      </c>
      <c r="G87" s="205" t="s">
        <v>151</v>
      </c>
      <c r="H87" s="206">
        <v>37.5</v>
      </c>
      <c r="I87" s="207"/>
      <c r="J87" s="208">
        <f>ROUND(I87*H87,2)</f>
        <v>0</v>
      </c>
      <c r="K87" s="204" t="s">
        <v>130</v>
      </c>
      <c r="L87" s="41"/>
      <c r="M87" s="209" t="s">
        <v>19</v>
      </c>
      <c r="N87" s="210" t="s">
        <v>43</v>
      </c>
      <c r="O87" s="77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15" t="s">
        <v>124</v>
      </c>
      <c r="AT87" s="15" t="s">
        <v>119</v>
      </c>
      <c r="AU87" s="15" t="s">
        <v>82</v>
      </c>
      <c r="AY87" s="15" t="s">
        <v>117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5" t="s">
        <v>80</v>
      </c>
      <c r="BK87" s="213">
        <f>ROUND(I87*H87,2)</f>
        <v>0</v>
      </c>
      <c r="BL87" s="15" t="s">
        <v>124</v>
      </c>
      <c r="BM87" s="15" t="s">
        <v>445</v>
      </c>
    </row>
    <row r="88" s="11" customFormat="1">
      <c r="B88" s="214"/>
      <c r="C88" s="215"/>
      <c r="D88" s="216" t="s">
        <v>126</v>
      </c>
      <c r="E88" s="217" t="s">
        <v>19</v>
      </c>
      <c r="F88" s="218" t="s">
        <v>446</v>
      </c>
      <c r="G88" s="215"/>
      <c r="H88" s="219">
        <v>37.5</v>
      </c>
      <c r="I88" s="220"/>
      <c r="J88" s="215"/>
      <c r="K88" s="215"/>
      <c r="L88" s="221"/>
      <c r="M88" s="222"/>
      <c r="N88" s="223"/>
      <c r="O88" s="223"/>
      <c r="P88" s="223"/>
      <c r="Q88" s="223"/>
      <c r="R88" s="223"/>
      <c r="S88" s="223"/>
      <c r="T88" s="224"/>
      <c r="AT88" s="225" t="s">
        <v>126</v>
      </c>
      <c r="AU88" s="225" t="s">
        <v>82</v>
      </c>
      <c r="AV88" s="11" t="s">
        <v>82</v>
      </c>
      <c r="AW88" s="11" t="s">
        <v>33</v>
      </c>
      <c r="AX88" s="11" t="s">
        <v>80</v>
      </c>
      <c r="AY88" s="225" t="s">
        <v>117</v>
      </c>
    </row>
    <row r="89" s="1" customFormat="1" ht="22.5" customHeight="1">
      <c r="B89" s="36"/>
      <c r="C89" s="202" t="s">
        <v>82</v>
      </c>
      <c r="D89" s="202" t="s">
        <v>119</v>
      </c>
      <c r="E89" s="203" t="s">
        <v>157</v>
      </c>
      <c r="F89" s="204" t="s">
        <v>158</v>
      </c>
      <c r="G89" s="205" t="s">
        <v>151</v>
      </c>
      <c r="H89" s="206">
        <v>37.5</v>
      </c>
      <c r="I89" s="207"/>
      <c r="J89" s="208">
        <f>ROUND(I89*H89,2)</f>
        <v>0</v>
      </c>
      <c r="K89" s="204" t="s">
        <v>130</v>
      </c>
      <c r="L89" s="41"/>
      <c r="M89" s="209" t="s">
        <v>19</v>
      </c>
      <c r="N89" s="210" t="s">
        <v>43</v>
      </c>
      <c r="O89" s="77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15" t="s">
        <v>124</v>
      </c>
      <c r="AT89" s="15" t="s">
        <v>119</v>
      </c>
      <c r="AU89" s="15" t="s">
        <v>82</v>
      </c>
      <c r="AY89" s="15" t="s">
        <v>117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5" t="s">
        <v>80</v>
      </c>
      <c r="BK89" s="213">
        <f>ROUND(I89*H89,2)</f>
        <v>0</v>
      </c>
      <c r="BL89" s="15" t="s">
        <v>124</v>
      </c>
      <c r="BM89" s="15" t="s">
        <v>447</v>
      </c>
    </row>
    <row r="90" s="11" customFormat="1">
      <c r="B90" s="214"/>
      <c r="C90" s="215"/>
      <c r="D90" s="216" t="s">
        <v>126</v>
      </c>
      <c r="E90" s="217" t="s">
        <v>19</v>
      </c>
      <c r="F90" s="218" t="s">
        <v>448</v>
      </c>
      <c r="G90" s="215"/>
      <c r="H90" s="219">
        <v>37.5</v>
      </c>
      <c r="I90" s="220"/>
      <c r="J90" s="215"/>
      <c r="K90" s="215"/>
      <c r="L90" s="221"/>
      <c r="M90" s="222"/>
      <c r="N90" s="223"/>
      <c r="O90" s="223"/>
      <c r="P90" s="223"/>
      <c r="Q90" s="223"/>
      <c r="R90" s="223"/>
      <c r="S90" s="223"/>
      <c r="T90" s="224"/>
      <c r="AT90" s="225" t="s">
        <v>126</v>
      </c>
      <c r="AU90" s="225" t="s">
        <v>82</v>
      </c>
      <c r="AV90" s="11" t="s">
        <v>82</v>
      </c>
      <c r="AW90" s="11" t="s">
        <v>33</v>
      </c>
      <c r="AX90" s="11" t="s">
        <v>80</v>
      </c>
      <c r="AY90" s="225" t="s">
        <v>117</v>
      </c>
    </row>
    <row r="91" s="1" customFormat="1" ht="22.5" customHeight="1">
      <c r="B91" s="36"/>
      <c r="C91" s="202" t="s">
        <v>133</v>
      </c>
      <c r="D91" s="202" t="s">
        <v>119</v>
      </c>
      <c r="E91" s="203" t="s">
        <v>182</v>
      </c>
      <c r="F91" s="204" t="s">
        <v>183</v>
      </c>
      <c r="G91" s="205" t="s">
        <v>151</v>
      </c>
      <c r="H91" s="206">
        <v>37.5</v>
      </c>
      <c r="I91" s="207"/>
      <c r="J91" s="208">
        <f>ROUND(I91*H91,2)</f>
        <v>0</v>
      </c>
      <c r="K91" s="204" t="s">
        <v>123</v>
      </c>
      <c r="L91" s="41"/>
      <c r="M91" s="209" t="s">
        <v>19</v>
      </c>
      <c r="N91" s="210" t="s">
        <v>43</v>
      </c>
      <c r="O91" s="77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15" t="s">
        <v>124</v>
      </c>
      <c r="AT91" s="15" t="s">
        <v>119</v>
      </c>
      <c r="AU91" s="15" t="s">
        <v>82</v>
      </c>
      <c r="AY91" s="15" t="s">
        <v>117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5" t="s">
        <v>80</v>
      </c>
      <c r="BK91" s="213">
        <f>ROUND(I91*H91,2)</f>
        <v>0</v>
      </c>
      <c r="BL91" s="15" t="s">
        <v>124</v>
      </c>
      <c r="BM91" s="15" t="s">
        <v>449</v>
      </c>
    </row>
    <row r="92" s="11" customFormat="1">
      <c r="B92" s="214"/>
      <c r="C92" s="215"/>
      <c r="D92" s="216" t="s">
        <v>126</v>
      </c>
      <c r="E92" s="217" t="s">
        <v>19</v>
      </c>
      <c r="F92" s="218" t="s">
        <v>450</v>
      </c>
      <c r="G92" s="215"/>
      <c r="H92" s="219">
        <v>37.5</v>
      </c>
      <c r="I92" s="220"/>
      <c r="J92" s="215"/>
      <c r="K92" s="215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126</v>
      </c>
      <c r="AU92" s="225" t="s">
        <v>82</v>
      </c>
      <c r="AV92" s="11" t="s">
        <v>82</v>
      </c>
      <c r="AW92" s="11" t="s">
        <v>33</v>
      </c>
      <c r="AX92" s="11" t="s">
        <v>80</v>
      </c>
      <c r="AY92" s="225" t="s">
        <v>117</v>
      </c>
    </row>
    <row r="93" s="1" customFormat="1" ht="16.5" customHeight="1">
      <c r="B93" s="36"/>
      <c r="C93" s="202" t="s">
        <v>124</v>
      </c>
      <c r="D93" s="202" t="s">
        <v>119</v>
      </c>
      <c r="E93" s="203" t="s">
        <v>207</v>
      </c>
      <c r="F93" s="204" t="s">
        <v>208</v>
      </c>
      <c r="G93" s="205" t="s">
        <v>151</v>
      </c>
      <c r="H93" s="206">
        <v>37.5</v>
      </c>
      <c r="I93" s="207"/>
      <c r="J93" s="208">
        <f>ROUND(I93*H93,2)</f>
        <v>0</v>
      </c>
      <c r="K93" s="204" t="s">
        <v>130</v>
      </c>
      <c r="L93" s="41"/>
      <c r="M93" s="209" t="s">
        <v>19</v>
      </c>
      <c r="N93" s="210" t="s">
        <v>43</v>
      </c>
      <c r="O93" s="77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15" t="s">
        <v>124</v>
      </c>
      <c r="AT93" s="15" t="s">
        <v>119</v>
      </c>
      <c r="AU93" s="15" t="s">
        <v>82</v>
      </c>
      <c r="AY93" s="15" t="s">
        <v>117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5" t="s">
        <v>80</v>
      </c>
      <c r="BK93" s="213">
        <f>ROUND(I93*H93,2)</f>
        <v>0</v>
      </c>
      <c r="BL93" s="15" t="s">
        <v>124</v>
      </c>
      <c r="BM93" s="15" t="s">
        <v>451</v>
      </c>
    </row>
    <row r="94" s="11" customFormat="1">
      <c r="B94" s="214"/>
      <c r="C94" s="215"/>
      <c r="D94" s="216" t="s">
        <v>126</v>
      </c>
      <c r="E94" s="217" t="s">
        <v>19</v>
      </c>
      <c r="F94" s="218" t="s">
        <v>448</v>
      </c>
      <c r="G94" s="215"/>
      <c r="H94" s="219">
        <v>37.5</v>
      </c>
      <c r="I94" s="220"/>
      <c r="J94" s="215"/>
      <c r="K94" s="215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126</v>
      </c>
      <c r="AU94" s="225" t="s">
        <v>82</v>
      </c>
      <c r="AV94" s="11" t="s">
        <v>82</v>
      </c>
      <c r="AW94" s="11" t="s">
        <v>33</v>
      </c>
      <c r="AX94" s="11" t="s">
        <v>80</v>
      </c>
      <c r="AY94" s="225" t="s">
        <v>117</v>
      </c>
    </row>
    <row r="95" s="1" customFormat="1" ht="16.5" customHeight="1">
      <c r="B95" s="36"/>
      <c r="C95" s="202" t="s">
        <v>142</v>
      </c>
      <c r="D95" s="202" t="s">
        <v>119</v>
      </c>
      <c r="E95" s="203" t="s">
        <v>228</v>
      </c>
      <c r="F95" s="204" t="s">
        <v>229</v>
      </c>
      <c r="G95" s="205" t="s">
        <v>122</v>
      </c>
      <c r="H95" s="206">
        <v>125</v>
      </c>
      <c r="I95" s="207"/>
      <c r="J95" s="208">
        <f>ROUND(I95*H95,2)</f>
        <v>0</v>
      </c>
      <c r="K95" s="204" t="s">
        <v>130</v>
      </c>
      <c r="L95" s="41"/>
      <c r="M95" s="209" t="s">
        <v>19</v>
      </c>
      <c r="N95" s="210" t="s">
        <v>43</v>
      </c>
      <c r="O95" s="77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15" t="s">
        <v>124</v>
      </c>
      <c r="AT95" s="15" t="s">
        <v>119</v>
      </c>
      <c r="AU95" s="15" t="s">
        <v>82</v>
      </c>
      <c r="AY95" s="15" t="s">
        <v>117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5" t="s">
        <v>80</v>
      </c>
      <c r="BK95" s="213">
        <f>ROUND(I95*H95,2)</f>
        <v>0</v>
      </c>
      <c r="BL95" s="15" t="s">
        <v>124</v>
      </c>
      <c r="BM95" s="15" t="s">
        <v>452</v>
      </c>
    </row>
    <row r="96" s="11" customFormat="1">
      <c r="B96" s="214"/>
      <c r="C96" s="215"/>
      <c r="D96" s="216" t="s">
        <v>126</v>
      </c>
      <c r="E96" s="217" t="s">
        <v>19</v>
      </c>
      <c r="F96" s="218" t="s">
        <v>453</v>
      </c>
      <c r="G96" s="215"/>
      <c r="H96" s="219">
        <v>125</v>
      </c>
      <c r="I96" s="220"/>
      <c r="J96" s="215"/>
      <c r="K96" s="215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126</v>
      </c>
      <c r="AU96" s="225" t="s">
        <v>82</v>
      </c>
      <c r="AV96" s="11" t="s">
        <v>82</v>
      </c>
      <c r="AW96" s="11" t="s">
        <v>33</v>
      </c>
      <c r="AX96" s="11" t="s">
        <v>80</v>
      </c>
      <c r="AY96" s="225" t="s">
        <v>117</v>
      </c>
    </row>
    <row r="97" s="10" customFormat="1" ht="22.8" customHeight="1">
      <c r="B97" s="186"/>
      <c r="C97" s="187"/>
      <c r="D97" s="188" t="s">
        <v>71</v>
      </c>
      <c r="E97" s="200" t="s">
        <v>142</v>
      </c>
      <c r="F97" s="200" t="s">
        <v>323</v>
      </c>
      <c r="G97" s="187"/>
      <c r="H97" s="187"/>
      <c r="I97" s="190"/>
      <c r="J97" s="201">
        <f>BK97</f>
        <v>0</v>
      </c>
      <c r="K97" s="187"/>
      <c r="L97" s="192"/>
      <c r="M97" s="193"/>
      <c r="N97" s="194"/>
      <c r="O97" s="194"/>
      <c r="P97" s="195">
        <f>SUM(P98:P118)</f>
        <v>0</v>
      </c>
      <c r="Q97" s="194"/>
      <c r="R97" s="195">
        <f>SUM(R98:R118)</f>
        <v>42.1492</v>
      </c>
      <c r="S97" s="194"/>
      <c r="T97" s="196">
        <f>SUM(T98:T118)</f>
        <v>0</v>
      </c>
      <c r="AR97" s="197" t="s">
        <v>80</v>
      </c>
      <c r="AT97" s="198" t="s">
        <v>71</v>
      </c>
      <c r="AU97" s="198" t="s">
        <v>80</v>
      </c>
      <c r="AY97" s="197" t="s">
        <v>117</v>
      </c>
      <c r="BK97" s="199">
        <f>SUM(BK98:BK118)</f>
        <v>0</v>
      </c>
    </row>
    <row r="98" s="1" customFormat="1" ht="16.5" customHeight="1">
      <c r="B98" s="36"/>
      <c r="C98" s="202" t="s">
        <v>148</v>
      </c>
      <c r="D98" s="202" t="s">
        <v>119</v>
      </c>
      <c r="E98" s="203" t="s">
        <v>454</v>
      </c>
      <c r="F98" s="204" t="s">
        <v>455</v>
      </c>
      <c r="G98" s="205" t="s">
        <v>122</v>
      </c>
      <c r="H98" s="206">
        <v>65.099999999999994</v>
      </c>
      <c r="I98" s="207"/>
      <c r="J98" s="208">
        <f>ROUND(I98*H98,2)</f>
        <v>0</v>
      </c>
      <c r="K98" s="204" t="s">
        <v>123</v>
      </c>
      <c r="L98" s="41"/>
      <c r="M98" s="209" t="s">
        <v>19</v>
      </c>
      <c r="N98" s="210" t="s">
        <v>43</v>
      </c>
      <c r="O98" s="77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15" t="s">
        <v>124</v>
      </c>
      <c r="AT98" s="15" t="s">
        <v>119</v>
      </c>
      <c r="AU98" s="15" t="s">
        <v>82</v>
      </c>
      <c r="AY98" s="15" t="s">
        <v>117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5" t="s">
        <v>80</v>
      </c>
      <c r="BK98" s="213">
        <f>ROUND(I98*H98,2)</f>
        <v>0</v>
      </c>
      <c r="BL98" s="15" t="s">
        <v>124</v>
      </c>
      <c r="BM98" s="15" t="s">
        <v>456</v>
      </c>
    </row>
    <row r="99" s="11" customFormat="1">
      <c r="B99" s="214"/>
      <c r="C99" s="215"/>
      <c r="D99" s="216" t="s">
        <v>126</v>
      </c>
      <c r="E99" s="217" t="s">
        <v>19</v>
      </c>
      <c r="F99" s="218" t="s">
        <v>457</v>
      </c>
      <c r="G99" s="215"/>
      <c r="H99" s="219">
        <v>65.099999999999994</v>
      </c>
      <c r="I99" s="220"/>
      <c r="J99" s="215"/>
      <c r="K99" s="215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126</v>
      </c>
      <c r="AU99" s="225" t="s">
        <v>82</v>
      </c>
      <c r="AV99" s="11" t="s">
        <v>82</v>
      </c>
      <c r="AW99" s="11" t="s">
        <v>33</v>
      </c>
      <c r="AX99" s="11" t="s">
        <v>80</v>
      </c>
      <c r="AY99" s="225" t="s">
        <v>117</v>
      </c>
    </row>
    <row r="100" s="1" customFormat="1" ht="16.5" customHeight="1">
      <c r="B100" s="36"/>
      <c r="C100" s="202" t="s">
        <v>156</v>
      </c>
      <c r="D100" s="202" t="s">
        <v>119</v>
      </c>
      <c r="E100" s="203" t="s">
        <v>458</v>
      </c>
      <c r="F100" s="204" t="s">
        <v>459</v>
      </c>
      <c r="G100" s="205" t="s">
        <v>122</v>
      </c>
      <c r="H100" s="206">
        <v>144.80000000000001</v>
      </c>
      <c r="I100" s="207"/>
      <c r="J100" s="208">
        <f>ROUND(I100*H100,2)</f>
        <v>0</v>
      </c>
      <c r="K100" s="204" t="s">
        <v>130</v>
      </c>
      <c r="L100" s="41"/>
      <c r="M100" s="209" t="s">
        <v>19</v>
      </c>
      <c r="N100" s="210" t="s">
        <v>43</v>
      </c>
      <c r="O100" s="77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15" t="s">
        <v>124</v>
      </c>
      <c r="AT100" s="15" t="s">
        <v>119</v>
      </c>
      <c r="AU100" s="15" t="s">
        <v>82</v>
      </c>
      <c r="AY100" s="15" t="s">
        <v>117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5" t="s">
        <v>80</v>
      </c>
      <c r="BK100" s="213">
        <f>ROUND(I100*H100,2)</f>
        <v>0</v>
      </c>
      <c r="BL100" s="15" t="s">
        <v>124</v>
      </c>
      <c r="BM100" s="15" t="s">
        <v>460</v>
      </c>
    </row>
    <row r="101" s="11" customFormat="1">
      <c r="B101" s="214"/>
      <c r="C101" s="215"/>
      <c r="D101" s="216" t="s">
        <v>126</v>
      </c>
      <c r="E101" s="217" t="s">
        <v>19</v>
      </c>
      <c r="F101" s="218" t="s">
        <v>461</v>
      </c>
      <c r="G101" s="215"/>
      <c r="H101" s="219">
        <v>125</v>
      </c>
      <c r="I101" s="220"/>
      <c r="J101" s="215"/>
      <c r="K101" s="215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126</v>
      </c>
      <c r="AU101" s="225" t="s">
        <v>82</v>
      </c>
      <c r="AV101" s="11" t="s">
        <v>82</v>
      </c>
      <c r="AW101" s="11" t="s">
        <v>33</v>
      </c>
      <c r="AX101" s="11" t="s">
        <v>72</v>
      </c>
      <c r="AY101" s="225" t="s">
        <v>117</v>
      </c>
    </row>
    <row r="102" s="11" customFormat="1">
      <c r="B102" s="214"/>
      <c r="C102" s="215"/>
      <c r="D102" s="216" t="s">
        <v>126</v>
      </c>
      <c r="E102" s="217" t="s">
        <v>19</v>
      </c>
      <c r="F102" s="218" t="s">
        <v>462</v>
      </c>
      <c r="G102" s="215"/>
      <c r="H102" s="219">
        <v>19.800000000000001</v>
      </c>
      <c r="I102" s="220"/>
      <c r="J102" s="215"/>
      <c r="K102" s="215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126</v>
      </c>
      <c r="AU102" s="225" t="s">
        <v>82</v>
      </c>
      <c r="AV102" s="11" t="s">
        <v>82</v>
      </c>
      <c r="AW102" s="11" t="s">
        <v>33</v>
      </c>
      <c r="AX102" s="11" t="s">
        <v>72</v>
      </c>
      <c r="AY102" s="225" t="s">
        <v>117</v>
      </c>
    </row>
    <row r="103" s="12" customFormat="1">
      <c r="B103" s="226"/>
      <c r="C103" s="227"/>
      <c r="D103" s="216" t="s">
        <v>126</v>
      </c>
      <c r="E103" s="228" t="s">
        <v>19</v>
      </c>
      <c r="F103" s="229" t="s">
        <v>155</v>
      </c>
      <c r="G103" s="227"/>
      <c r="H103" s="230">
        <v>144.80000000000001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126</v>
      </c>
      <c r="AU103" s="236" t="s">
        <v>82</v>
      </c>
      <c r="AV103" s="12" t="s">
        <v>124</v>
      </c>
      <c r="AW103" s="12" t="s">
        <v>33</v>
      </c>
      <c r="AX103" s="12" t="s">
        <v>80</v>
      </c>
      <c r="AY103" s="236" t="s">
        <v>117</v>
      </c>
    </row>
    <row r="104" s="1" customFormat="1" ht="16.5" customHeight="1">
      <c r="B104" s="36"/>
      <c r="C104" s="202" t="s">
        <v>166</v>
      </c>
      <c r="D104" s="202" t="s">
        <v>119</v>
      </c>
      <c r="E104" s="203" t="s">
        <v>463</v>
      </c>
      <c r="F104" s="204" t="s">
        <v>464</v>
      </c>
      <c r="G104" s="205" t="s">
        <v>122</v>
      </c>
      <c r="H104" s="206">
        <v>62</v>
      </c>
      <c r="I104" s="207"/>
      <c r="J104" s="208">
        <f>ROUND(I104*H104,2)</f>
        <v>0</v>
      </c>
      <c r="K104" s="204" t="s">
        <v>123</v>
      </c>
      <c r="L104" s="41"/>
      <c r="M104" s="209" t="s">
        <v>19</v>
      </c>
      <c r="N104" s="210" t="s">
        <v>43</v>
      </c>
      <c r="O104" s="77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15" t="s">
        <v>124</v>
      </c>
      <c r="AT104" s="15" t="s">
        <v>119</v>
      </c>
      <c r="AU104" s="15" t="s">
        <v>82</v>
      </c>
      <c r="AY104" s="15" t="s">
        <v>117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5" t="s">
        <v>80</v>
      </c>
      <c r="BK104" s="213">
        <f>ROUND(I104*H104,2)</f>
        <v>0</v>
      </c>
      <c r="BL104" s="15" t="s">
        <v>124</v>
      </c>
      <c r="BM104" s="15" t="s">
        <v>465</v>
      </c>
    </row>
    <row r="105" s="11" customFormat="1">
      <c r="B105" s="214"/>
      <c r="C105" s="215"/>
      <c r="D105" s="216" t="s">
        <v>126</v>
      </c>
      <c r="E105" s="217" t="s">
        <v>19</v>
      </c>
      <c r="F105" s="218" t="s">
        <v>466</v>
      </c>
      <c r="G105" s="215"/>
      <c r="H105" s="219">
        <v>62</v>
      </c>
      <c r="I105" s="220"/>
      <c r="J105" s="215"/>
      <c r="K105" s="215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126</v>
      </c>
      <c r="AU105" s="225" t="s">
        <v>82</v>
      </c>
      <c r="AV105" s="11" t="s">
        <v>82</v>
      </c>
      <c r="AW105" s="11" t="s">
        <v>33</v>
      </c>
      <c r="AX105" s="11" t="s">
        <v>80</v>
      </c>
      <c r="AY105" s="225" t="s">
        <v>117</v>
      </c>
    </row>
    <row r="106" s="1" customFormat="1" ht="22.5" customHeight="1">
      <c r="B106" s="36"/>
      <c r="C106" s="202" t="s">
        <v>171</v>
      </c>
      <c r="D106" s="202" t="s">
        <v>119</v>
      </c>
      <c r="E106" s="203" t="s">
        <v>467</v>
      </c>
      <c r="F106" s="204" t="s">
        <v>468</v>
      </c>
      <c r="G106" s="205" t="s">
        <v>122</v>
      </c>
      <c r="H106" s="206">
        <v>100</v>
      </c>
      <c r="I106" s="207"/>
      <c r="J106" s="208">
        <f>ROUND(I106*H106,2)</f>
        <v>0</v>
      </c>
      <c r="K106" s="204" t="s">
        <v>123</v>
      </c>
      <c r="L106" s="41"/>
      <c r="M106" s="209" t="s">
        <v>19</v>
      </c>
      <c r="N106" s="210" t="s">
        <v>43</v>
      </c>
      <c r="O106" s="77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15" t="s">
        <v>124</v>
      </c>
      <c r="AT106" s="15" t="s">
        <v>119</v>
      </c>
      <c r="AU106" s="15" t="s">
        <v>82</v>
      </c>
      <c r="AY106" s="15" t="s">
        <v>117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5" t="s">
        <v>80</v>
      </c>
      <c r="BK106" s="213">
        <f>ROUND(I106*H106,2)</f>
        <v>0</v>
      </c>
      <c r="BL106" s="15" t="s">
        <v>124</v>
      </c>
      <c r="BM106" s="15" t="s">
        <v>469</v>
      </c>
    </row>
    <row r="107" s="11" customFormat="1">
      <c r="B107" s="214"/>
      <c r="C107" s="215"/>
      <c r="D107" s="216" t="s">
        <v>126</v>
      </c>
      <c r="E107" s="217" t="s">
        <v>19</v>
      </c>
      <c r="F107" s="218" t="s">
        <v>470</v>
      </c>
      <c r="G107" s="215"/>
      <c r="H107" s="219">
        <v>100</v>
      </c>
      <c r="I107" s="220"/>
      <c r="J107" s="215"/>
      <c r="K107" s="215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126</v>
      </c>
      <c r="AU107" s="225" t="s">
        <v>82</v>
      </c>
      <c r="AV107" s="11" t="s">
        <v>82</v>
      </c>
      <c r="AW107" s="11" t="s">
        <v>33</v>
      </c>
      <c r="AX107" s="11" t="s">
        <v>80</v>
      </c>
      <c r="AY107" s="225" t="s">
        <v>117</v>
      </c>
    </row>
    <row r="108" s="1" customFormat="1" ht="33.75" customHeight="1">
      <c r="B108" s="36"/>
      <c r="C108" s="202" t="s">
        <v>176</v>
      </c>
      <c r="D108" s="202" t="s">
        <v>119</v>
      </c>
      <c r="E108" s="203" t="s">
        <v>471</v>
      </c>
      <c r="F108" s="204" t="s">
        <v>472</v>
      </c>
      <c r="G108" s="205" t="s">
        <v>122</v>
      </c>
      <c r="H108" s="206">
        <v>118</v>
      </c>
      <c r="I108" s="207"/>
      <c r="J108" s="208">
        <f>ROUND(I108*H108,2)</f>
        <v>0</v>
      </c>
      <c r="K108" s="204" t="s">
        <v>123</v>
      </c>
      <c r="L108" s="41"/>
      <c r="M108" s="209" t="s">
        <v>19</v>
      </c>
      <c r="N108" s="210" t="s">
        <v>43</v>
      </c>
      <c r="O108" s="77"/>
      <c r="P108" s="211">
        <f>O108*H108</f>
        <v>0</v>
      </c>
      <c r="Q108" s="211">
        <v>0.084250000000000005</v>
      </c>
      <c r="R108" s="211">
        <f>Q108*H108</f>
        <v>9.9415000000000013</v>
      </c>
      <c r="S108" s="211">
        <v>0</v>
      </c>
      <c r="T108" s="212">
        <f>S108*H108</f>
        <v>0</v>
      </c>
      <c r="AR108" s="15" t="s">
        <v>124</v>
      </c>
      <c r="AT108" s="15" t="s">
        <v>119</v>
      </c>
      <c r="AU108" s="15" t="s">
        <v>82</v>
      </c>
      <c r="AY108" s="15" t="s">
        <v>117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5" t="s">
        <v>80</v>
      </c>
      <c r="BK108" s="213">
        <f>ROUND(I108*H108,2)</f>
        <v>0</v>
      </c>
      <c r="BL108" s="15" t="s">
        <v>124</v>
      </c>
      <c r="BM108" s="15" t="s">
        <v>473</v>
      </c>
    </row>
    <row r="109" s="11" customFormat="1">
      <c r="B109" s="214"/>
      <c r="C109" s="215"/>
      <c r="D109" s="216" t="s">
        <v>126</v>
      </c>
      <c r="E109" s="217" t="s">
        <v>19</v>
      </c>
      <c r="F109" s="218" t="s">
        <v>474</v>
      </c>
      <c r="G109" s="215"/>
      <c r="H109" s="219">
        <v>100</v>
      </c>
      <c r="I109" s="220"/>
      <c r="J109" s="215"/>
      <c r="K109" s="215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126</v>
      </c>
      <c r="AU109" s="225" t="s">
        <v>82</v>
      </c>
      <c r="AV109" s="11" t="s">
        <v>82</v>
      </c>
      <c r="AW109" s="11" t="s">
        <v>33</v>
      </c>
      <c r="AX109" s="11" t="s">
        <v>72</v>
      </c>
      <c r="AY109" s="225" t="s">
        <v>117</v>
      </c>
    </row>
    <row r="110" s="11" customFormat="1">
      <c r="B110" s="214"/>
      <c r="C110" s="215"/>
      <c r="D110" s="216" t="s">
        <v>126</v>
      </c>
      <c r="E110" s="217" t="s">
        <v>19</v>
      </c>
      <c r="F110" s="218" t="s">
        <v>211</v>
      </c>
      <c r="G110" s="215"/>
      <c r="H110" s="219">
        <v>18</v>
      </c>
      <c r="I110" s="220"/>
      <c r="J110" s="215"/>
      <c r="K110" s="215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126</v>
      </c>
      <c r="AU110" s="225" t="s">
        <v>82</v>
      </c>
      <c r="AV110" s="11" t="s">
        <v>82</v>
      </c>
      <c r="AW110" s="11" t="s">
        <v>33</v>
      </c>
      <c r="AX110" s="11" t="s">
        <v>72</v>
      </c>
      <c r="AY110" s="225" t="s">
        <v>117</v>
      </c>
    </row>
    <row r="111" s="12" customFormat="1">
      <c r="B111" s="226"/>
      <c r="C111" s="227"/>
      <c r="D111" s="216" t="s">
        <v>126</v>
      </c>
      <c r="E111" s="228" t="s">
        <v>19</v>
      </c>
      <c r="F111" s="229" t="s">
        <v>155</v>
      </c>
      <c r="G111" s="227"/>
      <c r="H111" s="230">
        <v>118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126</v>
      </c>
      <c r="AU111" s="236" t="s">
        <v>82</v>
      </c>
      <c r="AV111" s="12" t="s">
        <v>124</v>
      </c>
      <c r="AW111" s="12" t="s">
        <v>33</v>
      </c>
      <c r="AX111" s="12" t="s">
        <v>80</v>
      </c>
      <c r="AY111" s="236" t="s">
        <v>117</v>
      </c>
    </row>
    <row r="112" s="1" customFormat="1" ht="16.5" customHeight="1">
      <c r="B112" s="36"/>
      <c r="C112" s="237" t="s">
        <v>181</v>
      </c>
      <c r="D112" s="237" t="s">
        <v>223</v>
      </c>
      <c r="E112" s="238" t="s">
        <v>475</v>
      </c>
      <c r="F112" s="239" t="s">
        <v>476</v>
      </c>
      <c r="G112" s="240" t="s">
        <v>122</v>
      </c>
      <c r="H112" s="241">
        <v>120.36</v>
      </c>
      <c r="I112" s="242"/>
      <c r="J112" s="243">
        <f>ROUND(I112*H112,2)</f>
        <v>0</v>
      </c>
      <c r="K112" s="239" t="s">
        <v>130</v>
      </c>
      <c r="L112" s="244"/>
      <c r="M112" s="245" t="s">
        <v>19</v>
      </c>
      <c r="N112" s="246" t="s">
        <v>43</v>
      </c>
      <c r="O112" s="77"/>
      <c r="P112" s="211">
        <f>O112*H112</f>
        <v>0</v>
      </c>
      <c r="Q112" s="211">
        <v>0.13100000000000001</v>
      </c>
      <c r="R112" s="211">
        <f>Q112*H112</f>
        <v>15.767160000000001</v>
      </c>
      <c r="S112" s="211">
        <v>0</v>
      </c>
      <c r="T112" s="212">
        <f>S112*H112</f>
        <v>0</v>
      </c>
      <c r="AR112" s="15" t="s">
        <v>161</v>
      </c>
      <c r="AT112" s="15" t="s">
        <v>223</v>
      </c>
      <c r="AU112" s="15" t="s">
        <v>82</v>
      </c>
      <c r="AY112" s="15" t="s">
        <v>117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5" t="s">
        <v>80</v>
      </c>
      <c r="BK112" s="213">
        <f>ROUND(I112*H112,2)</f>
        <v>0</v>
      </c>
      <c r="BL112" s="15" t="s">
        <v>124</v>
      </c>
      <c r="BM112" s="15" t="s">
        <v>477</v>
      </c>
    </row>
    <row r="113" s="11" customFormat="1">
      <c r="B113" s="214"/>
      <c r="C113" s="215"/>
      <c r="D113" s="216" t="s">
        <v>126</v>
      </c>
      <c r="E113" s="217" t="s">
        <v>19</v>
      </c>
      <c r="F113" s="218" t="s">
        <v>478</v>
      </c>
      <c r="G113" s="215"/>
      <c r="H113" s="219">
        <v>118</v>
      </c>
      <c r="I113" s="220"/>
      <c r="J113" s="215"/>
      <c r="K113" s="215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126</v>
      </c>
      <c r="AU113" s="225" t="s">
        <v>82</v>
      </c>
      <c r="AV113" s="11" t="s">
        <v>82</v>
      </c>
      <c r="AW113" s="11" t="s">
        <v>33</v>
      </c>
      <c r="AX113" s="11" t="s">
        <v>80</v>
      </c>
      <c r="AY113" s="225" t="s">
        <v>117</v>
      </c>
    </row>
    <row r="114" s="11" customFormat="1">
      <c r="B114" s="214"/>
      <c r="C114" s="215"/>
      <c r="D114" s="216" t="s">
        <v>126</v>
      </c>
      <c r="E114" s="215"/>
      <c r="F114" s="218" t="s">
        <v>479</v>
      </c>
      <c r="G114" s="215"/>
      <c r="H114" s="219">
        <v>120.36</v>
      </c>
      <c r="I114" s="220"/>
      <c r="J114" s="215"/>
      <c r="K114" s="215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126</v>
      </c>
      <c r="AU114" s="225" t="s">
        <v>82</v>
      </c>
      <c r="AV114" s="11" t="s">
        <v>82</v>
      </c>
      <c r="AW114" s="11" t="s">
        <v>4</v>
      </c>
      <c r="AX114" s="11" t="s">
        <v>80</v>
      </c>
      <c r="AY114" s="225" t="s">
        <v>117</v>
      </c>
    </row>
    <row r="115" s="1" customFormat="1" ht="33.75" customHeight="1">
      <c r="B115" s="36"/>
      <c r="C115" s="202" t="s">
        <v>8</v>
      </c>
      <c r="D115" s="202" t="s">
        <v>119</v>
      </c>
      <c r="E115" s="203" t="s">
        <v>480</v>
      </c>
      <c r="F115" s="204" t="s">
        <v>481</v>
      </c>
      <c r="G115" s="205" t="s">
        <v>122</v>
      </c>
      <c r="H115" s="206">
        <v>62</v>
      </c>
      <c r="I115" s="207"/>
      <c r="J115" s="208">
        <f>ROUND(I115*H115,2)</f>
        <v>0</v>
      </c>
      <c r="K115" s="204" t="s">
        <v>130</v>
      </c>
      <c r="L115" s="41"/>
      <c r="M115" s="209" t="s">
        <v>19</v>
      </c>
      <c r="N115" s="210" t="s">
        <v>43</v>
      </c>
      <c r="O115" s="77"/>
      <c r="P115" s="211">
        <f>O115*H115</f>
        <v>0</v>
      </c>
      <c r="Q115" s="211">
        <v>0.085650000000000004</v>
      </c>
      <c r="R115" s="211">
        <f>Q115*H115</f>
        <v>5.3102999999999998</v>
      </c>
      <c r="S115" s="211">
        <v>0</v>
      </c>
      <c r="T115" s="212">
        <f>S115*H115</f>
        <v>0</v>
      </c>
      <c r="AR115" s="15" t="s">
        <v>124</v>
      </c>
      <c r="AT115" s="15" t="s">
        <v>119</v>
      </c>
      <c r="AU115" s="15" t="s">
        <v>82</v>
      </c>
      <c r="AY115" s="15" t="s">
        <v>117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5" t="s">
        <v>80</v>
      </c>
      <c r="BK115" s="213">
        <f>ROUND(I115*H115,2)</f>
        <v>0</v>
      </c>
      <c r="BL115" s="15" t="s">
        <v>124</v>
      </c>
      <c r="BM115" s="15" t="s">
        <v>482</v>
      </c>
    </row>
    <row r="116" s="11" customFormat="1">
      <c r="B116" s="214"/>
      <c r="C116" s="215"/>
      <c r="D116" s="216" t="s">
        <v>126</v>
      </c>
      <c r="E116" s="217" t="s">
        <v>19</v>
      </c>
      <c r="F116" s="218" t="s">
        <v>483</v>
      </c>
      <c r="G116" s="215"/>
      <c r="H116" s="219">
        <v>62</v>
      </c>
      <c r="I116" s="220"/>
      <c r="J116" s="215"/>
      <c r="K116" s="215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126</v>
      </c>
      <c r="AU116" s="225" t="s">
        <v>82</v>
      </c>
      <c r="AV116" s="11" t="s">
        <v>82</v>
      </c>
      <c r="AW116" s="11" t="s">
        <v>33</v>
      </c>
      <c r="AX116" s="11" t="s">
        <v>80</v>
      </c>
      <c r="AY116" s="225" t="s">
        <v>117</v>
      </c>
    </row>
    <row r="117" s="1" customFormat="1" ht="16.5" customHeight="1">
      <c r="B117" s="36"/>
      <c r="C117" s="237" t="s">
        <v>201</v>
      </c>
      <c r="D117" s="237" t="s">
        <v>223</v>
      </c>
      <c r="E117" s="238" t="s">
        <v>484</v>
      </c>
      <c r="F117" s="239" t="s">
        <v>485</v>
      </c>
      <c r="G117" s="240" t="s">
        <v>122</v>
      </c>
      <c r="H117" s="241">
        <v>63.240000000000002</v>
      </c>
      <c r="I117" s="242"/>
      <c r="J117" s="243">
        <f>ROUND(I117*H117,2)</f>
        <v>0</v>
      </c>
      <c r="K117" s="239" t="s">
        <v>130</v>
      </c>
      <c r="L117" s="244"/>
      <c r="M117" s="245" t="s">
        <v>19</v>
      </c>
      <c r="N117" s="246" t="s">
        <v>43</v>
      </c>
      <c r="O117" s="77"/>
      <c r="P117" s="211">
        <f>O117*H117</f>
        <v>0</v>
      </c>
      <c r="Q117" s="211">
        <v>0.17599999999999999</v>
      </c>
      <c r="R117" s="211">
        <f>Q117*H117</f>
        <v>11.130240000000001</v>
      </c>
      <c r="S117" s="211">
        <v>0</v>
      </c>
      <c r="T117" s="212">
        <f>S117*H117</f>
        <v>0</v>
      </c>
      <c r="AR117" s="15" t="s">
        <v>161</v>
      </c>
      <c r="AT117" s="15" t="s">
        <v>223</v>
      </c>
      <c r="AU117" s="15" t="s">
        <v>82</v>
      </c>
      <c r="AY117" s="15" t="s">
        <v>117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5" t="s">
        <v>80</v>
      </c>
      <c r="BK117" s="213">
        <f>ROUND(I117*H117,2)</f>
        <v>0</v>
      </c>
      <c r="BL117" s="15" t="s">
        <v>124</v>
      </c>
      <c r="BM117" s="15" t="s">
        <v>486</v>
      </c>
    </row>
    <row r="118" s="11" customFormat="1">
      <c r="B118" s="214"/>
      <c r="C118" s="215"/>
      <c r="D118" s="216" t="s">
        <v>126</v>
      </c>
      <c r="E118" s="215"/>
      <c r="F118" s="218" t="s">
        <v>487</v>
      </c>
      <c r="G118" s="215"/>
      <c r="H118" s="219">
        <v>63.240000000000002</v>
      </c>
      <c r="I118" s="220"/>
      <c r="J118" s="215"/>
      <c r="K118" s="215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126</v>
      </c>
      <c r="AU118" s="225" t="s">
        <v>82</v>
      </c>
      <c r="AV118" s="11" t="s">
        <v>82</v>
      </c>
      <c r="AW118" s="11" t="s">
        <v>4</v>
      </c>
      <c r="AX118" s="11" t="s">
        <v>80</v>
      </c>
      <c r="AY118" s="225" t="s">
        <v>117</v>
      </c>
    </row>
    <row r="119" s="10" customFormat="1" ht="22.8" customHeight="1">
      <c r="B119" s="186"/>
      <c r="C119" s="187"/>
      <c r="D119" s="188" t="s">
        <v>71</v>
      </c>
      <c r="E119" s="200" t="s">
        <v>166</v>
      </c>
      <c r="F119" s="200" t="s">
        <v>387</v>
      </c>
      <c r="G119" s="187"/>
      <c r="H119" s="187"/>
      <c r="I119" s="190"/>
      <c r="J119" s="201">
        <f>BK119</f>
        <v>0</v>
      </c>
      <c r="K119" s="187"/>
      <c r="L119" s="192"/>
      <c r="M119" s="193"/>
      <c r="N119" s="194"/>
      <c r="O119" s="194"/>
      <c r="P119" s="195">
        <f>SUM(P120:P132)</f>
        <v>0</v>
      </c>
      <c r="Q119" s="194"/>
      <c r="R119" s="195">
        <f>SUM(R120:R132)</f>
        <v>16.047650000000001</v>
      </c>
      <c r="S119" s="194"/>
      <c r="T119" s="196">
        <f>SUM(T120:T132)</f>
        <v>0</v>
      </c>
      <c r="AR119" s="197" t="s">
        <v>80</v>
      </c>
      <c r="AT119" s="198" t="s">
        <v>71</v>
      </c>
      <c r="AU119" s="198" t="s">
        <v>80</v>
      </c>
      <c r="AY119" s="197" t="s">
        <v>117</v>
      </c>
      <c r="BK119" s="199">
        <f>SUM(BK120:BK132)</f>
        <v>0</v>
      </c>
    </row>
    <row r="120" s="1" customFormat="1" ht="16.5" customHeight="1">
      <c r="B120" s="36"/>
      <c r="C120" s="202" t="s">
        <v>206</v>
      </c>
      <c r="D120" s="202" t="s">
        <v>119</v>
      </c>
      <c r="E120" s="203" t="s">
        <v>488</v>
      </c>
      <c r="F120" s="204" t="s">
        <v>489</v>
      </c>
      <c r="G120" s="205" t="s">
        <v>362</v>
      </c>
      <c r="H120" s="206">
        <v>2</v>
      </c>
      <c r="I120" s="207"/>
      <c r="J120" s="208">
        <f>ROUND(I120*H120,2)</f>
        <v>0</v>
      </c>
      <c r="K120" s="204" t="s">
        <v>400</v>
      </c>
      <c r="L120" s="41"/>
      <c r="M120" s="209" t="s">
        <v>19</v>
      </c>
      <c r="N120" s="210" t="s">
        <v>43</v>
      </c>
      <c r="O120" s="77"/>
      <c r="P120" s="211">
        <f>O120*H120</f>
        <v>0</v>
      </c>
      <c r="Q120" s="211">
        <v>0.00069999999999999999</v>
      </c>
      <c r="R120" s="211">
        <f>Q120*H120</f>
        <v>0.0014</v>
      </c>
      <c r="S120" s="211">
        <v>0</v>
      </c>
      <c r="T120" s="212">
        <f>S120*H120</f>
        <v>0</v>
      </c>
      <c r="AR120" s="15" t="s">
        <v>124</v>
      </c>
      <c r="AT120" s="15" t="s">
        <v>119</v>
      </c>
      <c r="AU120" s="15" t="s">
        <v>82</v>
      </c>
      <c r="AY120" s="15" t="s">
        <v>117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5" t="s">
        <v>80</v>
      </c>
      <c r="BK120" s="213">
        <f>ROUND(I120*H120,2)</f>
        <v>0</v>
      </c>
      <c r="BL120" s="15" t="s">
        <v>124</v>
      </c>
      <c r="BM120" s="15" t="s">
        <v>490</v>
      </c>
    </row>
    <row r="121" s="11" customFormat="1">
      <c r="B121" s="214"/>
      <c r="C121" s="215"/>
      <c r="D121" s="216" t="s">
        <v>126</v>
      </c>
      <c r="E121" s="217" t="s">
        <v>19</v>
      </c>
      <c r="F121" s="218" t="s">
        <v>82</v>
      </c>
      <c r="G121" s="215"/>
      <c r="H121" s="219">
        <v>2</v>
      </c>
      <c r="I121" s="220"/>
      <c r="J121" s="215"/>
      <c r="K121" s="215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126</v>
      </c>
      <c r="AU121" s="225" t="s">
        <v>82</v>
      </c>
      <c r="AV121" s="11" t="s">
        <v>82</v>
      </c>
      <c r="AW121" s="11" t="s">
        <v>33</v>
      </c>
      <c r="AX121" s="11" t="s">
        <v>80</v>
      </c>
      <c r="AY121" s="225" t="s">
        <v>117</v>
      </c>
    </row>
    <row r="122" s="1" customFormat="1" ht="16.5" customHeight="1">
      <c r="B122" s="36"/>
      <c r="C122" s="237" t="s">
        <v>211</v>
      </c>
      <c r="D122" s="237" t="s">
        <v>223</v>
      </c>
      <c r="E122" s="238" t="s">
        <v>491</v>
      </c>
      <c r="F122" s="239" t="s">
        <v>492</v>
      </c>
      <c r="G122" s="240" t="s">
        <v>367</v>
      </c>
      <c r="H122" s="241">
        <v>2</v>
      </c>
      <c r="I122" s="242"/>
      <c r="J122" s="243">
        <f>ROUND(I122*H122,2)</f>
        <v>0</v>
      </c>
      <c r="K122" s="239" t="s">
        <v>19</v>
      </c>
      <c r="L122" s="244"/>
      <c r="M122" s="245" t="s">
        <v>19</v>
      </c>
      <c r="N122" s="246" t="s">
        <v>43</v>
      </c>
      <c r="O122" s="77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15" t="s">
        <v>161</v>
      </c>
      <c r="AT122" s="15" t="s">
        <v>223</v>
      </c>
      <c r="AU122" s="15" t="s">
        <v>82</v>
      </c>
      <c r="AY122" s="15" t="s">
        <v>117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5" t="s">
        <v>80</v>
      </c>
      <c r="BK122" s="213">
        <f>ROUND(I122*H122,2)</f>
        <v>0</v>
      </c>
      <c r="BL122" s="15" t="s">
        <v>124</v>
      </c>
      <c r="BM122" s="15" t="s">
        <v>493</v>
      </c>
    </row>
    <row r="123" s="1" customFormat="1" ht="22.5" customHeight="1">
      <c r="B123" s="36"/>
      <c r="C123" s="202" t="s">
        <v>217</v>
      </c>
      <c r="D123" s="202" t="s">
        <v>119</v>
      </c>
      <c r="E123" s="203" t="s">
        <v>494</v>
      </c>
      <c r="F123" s="204" t="s">
        <v>495</v>
      </c>
      <c r="G123" s="205" t="s">
        <v>391</v>
      </c>
      <c r="H123" s="206">
        <v>115</v>
      </c>
      <c r="I123" s="207"/>
      <c r="J123" s="208">
        <f>ROUND(I123*H123,2)</f>
        <v>0</v>
      </c>
      <c r="K123" s="204" t="s">
        <v>130</v>
      </c>
      <c r="L123" s="41"/>
      <c r="M123" s="209" t="s">
        <v>19</v>
      </c>
      <c r="N123" s="210" t="s">
        <v>43</v>
      </c>
      <c r="O123" s="77"/>
      <c r="P123" s="211">
        <f>O123*H123</f>
        <v>0</v>
      </c>
      <c r="Q123" s="211">
        <v>0.10095</v>
      </c>
      <c r="R123" s="211">
        <f>Q123*H123</f>
        <v>11.609249999999999</v>
      </c>
      <c r="S123" s="211">
        <v>0</v>
      </c>
      <c r="T123" s="212">
        <f>S123*H123</f>
        <v>0</v>
      </c>
      <c r="AR123" s="15" t="s">
        <v>124</v>
      </c>
      <c r="AT123" s="15" t="s">
        <v>119</v>
      </c>
      <c r="AU123" s="15" t="s">
        <v>82</v>
      </c>
      <c r="AY123" s="15" t="s">
        <v>117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5" t="s">
        <v>80</v>
      </c>
      <c r="BK123" s="213">
        <f>ROUND(I123*H123,2)</f>
        <v>0</v>
      </c>
      <c r="BL123" s="15" t="s">
        <v>124</v>
      </c>
      <c r="BM123" s="15" t="s">
        <v>496</v>
      </c>
    </row>
    <row r="124" s="11" customFormat="1">
      <c r="B124" s="214"/>
      <c r="C124" s="215"/>
      <c r="D124" s="216" t="s">
        <v>126</v>
      </c>
      <c r="E124" s="217" t="s">
        <v>19</v>
      </c>
      <c r="F124" s="218" t="s">
        <v>497</v>
      </c>
      <c r="G124" s="215"/>
      <c r="H124" s="219">
        <v>55</v>
      </c>
      <c r="I124" s="220"/>
      <c r="J124" s="215"/>
      <c r="K124" s="215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126</v>
      </c>
      <c r="AU124" s="225" t="s">
        <v>82</v>
      </c>
      <c r="AV124" s="11" t="s">
        <v>82</v>
      </c>
      <c r="AW124" s="11" t="s">
        <v>33</v>
      </c>
      <c r="AX124" s="11" t="s">
        <v>72</v>
      </c>
      <c r="AY124" s="225" t="s">
        <v>117</v>
      </c>
    </row>
    <row r="125" s="11" customFormat="1">
      <c r="B125" s="214"/>
      <c r="C125" s="215"/>
      <c r="D125" s="216" t="s">
        <v>126</v>
      </c>
      <c r="E125" s="217" t="s">
        <v>19</v>
      </c>
      <c r="F125" s="218" t="s">
        <v>498</v>
      </c>
      <c r="G125" s="215"/>
      <c r="H125" s="219">
        <v>60</v>
      </c>
      <c r="I125" s="220"/>
      <c r="J125" s="215"/>
      <c r="K125" s="215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126</v>
      </c>
      <c r="AU125" s="225" t="s">
        <v>82</v>
      </c>
      <c r="AV125" s="11" t="s">
        <v>82</v>
      </c>
      <c r="AW125" s="11" t="s">
        <v>33</v>
      </c>
      <c r="AX125" s="11" t="s">
        <v>72</v>
      </c>
      <c r="AY125" s="225" t="s">
        <v>117</v>
      </c>
    </row>
    <row r="126" s="12" customFormat="1">
      <c r="B126" s="226"/>
      <c r="C126" s="227"/>
      <c r="D126" s="216" t="s">
        <v>126</v>
      </c>
      <c r="E126" s="228" t="s">
        <v>19</v>
      </c>
      <c r="F126" s="229" t="s">
        <v>155</v>
      </c>
      <c r="G126" s="227"/>
      <c r="H126" s="230">
        <v>115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126</v>
      </c>
      <c r="AU126" s="236" t="s">
        <v>82</v>
      </c>
      <c r="AV126" s="12" t="s">
        <v>124</v>
      </c>
      <c r="AW126" s="12" t="s">
        <v>33</v>
      </c>
      <c r="AX126" s="12" t="s">
        <v>80</v>
      </c>
      <c r="AY126" s="236" t="s">
        <v>117</v>
      </c>
    </row>
    <row r="127" s="1" customFormat="1" ht="16.5" customHeight="1">
      <c r="B127" s="36"/>
      <c r="C127" s="237" t="s">
        <v>222</v>
      </c>
      <c r="D127" s="237" t="s">
        <v>223</v>
      </c>
      <c r="E127" s="238" t="s">
        <v>499</v>
      </c>
      <c r="F127" s="239" t="s">
        <v>500</v>
      </c>
      <c r="G127" s="240" t="s">
        <v>391</v>
      </c>
      <c r="H127" s="241">
        <v>71.400000000000006</v>
      </c>
      <c r="I127" s="242"/>
      <c r="J127" s="243">
        <f>ROUND(I127*H127,2)</f>
        <v>0</v>
      </c>
      <c r="K127" s="239" t="s">
        <v>123</v>
      </c>
      <c r="L127" s="244"/>
      <c r="M127" s="245" t="s">
        <v>19</v>
      </c>
      <c r="N127" s="246" t="s">
        <v>43</v>
      </c>
      <c r="O127" s="77"/>
      <c r="P127" s="211">
        <f>O127*H127</f>
        <v>0</v>
      </c>
      <c r="Q127" s="211">
        <v>0.048000000000000001</v>
      </c>
      <c r="R127" s="211">
        <f>Q127*H127</f>
        <v>3.4272000000000005</v>
      </c>
      <c r="S127" s="211">
        <v>0</v>
      </c>
      <c r="T127" s="212">
        <f>S127*H127</f>
        <v>0</v>
      </c>
      <c r="AR127" s="15" t="s">
        <v>161</v>
      </c>
      <c r="AT127" s="15" t="s">
        <v>223</v>
      </c>
      <c r="AU127" s="15" t="s">
        <v>82</v>
      </c>
      <c r="AY127" s="15" t="s">
        <v>117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5" t="s">
        <v>80</v>
      </c>
      <c r="BK127" s="213">
        <f>ROUND(I127*H127,2)</f>
        <v>0</v>
      </c>
      <c r="BL127" s="15" t="s">
        <v>124</v>
      </c>
      <c r="BM127" s="15" t="s">
        <v>501</v>
      </c>
    </row>
    <row r="128" s="11" customFormat="1">
      <c r="B128" s="214"/>
      <c r="C128" s="215"/>
      <c r="D128" s="216" t="s">
        <v>126</v>
      </c>
      <c r="E128" s="217" t="s">
        <v>19</v>
      </c>
      <c r="F128" s="218" t="s">
        <v>502</v>
      </c>
      <c r="G128" s="215"/>
      <c r="H128" s="219">
        <v>70</v>
      </c>
      <c r="I128" s="220"/>
      <c r="J128" s="215"/>
      <c r="K128" s="215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126</v>
      </c>
      <c r="AU128" s="225" t="s">
        <v>82</v>
      </c>
      <c r="AV128" s="11" t="s">
        <v>82</v>
      </c>
      <c r="AW128" s="11" t="s">
        <v>33</v>
      </c>
      <c r="AX128" s="11" t="s">
        <v>80</v>
      </c>
      <c r="AY128" s="225" t="s">
        <v>117</v>
      </c>
    </row>
    <row r="129" s="11" customFormat="1">
      <c r="B129" s="214"/>
      <c r="C129" s="215"/>
      <c r="D129" s="216" t="s">
        <v>126</v>
      </c>
      <c r="E129" s="215"/>
      <c r="F129" s="218" t="s">
        <v>503</v>
      </c>
      <c r="G129" s="215"/>
      <c r="H129" s="219">
        <v>71.400000000000006</v>
      </c>
      <c r="I129" s="220"/>
      <c r="J129" s="215"/>
      <c r="K129" s="215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126</v>
      </c>
      <c r="AU129" s="225" t="s">
        <v>82</v>
      </c>
      <c r="AV129" s="11" t="s">
        <v>82</v>
      </c>
      <c r="AW129" s="11" t="s">
        <v>4</v>
      </c>
      <c r="AX129" s="11" t="s">
        <v>80</v>
      </c>
      <c r="AY129" s="225" t="s">
        <v>117</v>
      </c>
    </row>
    <row r="130" s="1" customFormat="1" ht="16.5" customHeight="1">
      <c r="B130" s="36"/>
      <c r="C130" s="237" t="s">
        <v>250</v>
      </c>
      <c r="D130" s="237" t="s">
        <v>223</v>
      </c>
      <c r="E130" s="238" t="s">
        <v>504</v>
      </c>
      <c r="F130" s="239" t="s">
        <v>505</v>
      </c>
      <c r="G130" s="240" t="s">
        <v>391</v>
      </c>
      <c r="H130" s="241">
        <v>45.899999999999999</v>
      </c>
      <c r="I130" s="242"/>
      <c r="J130" s="243">
        <f>ROUND(I130*H130,2)</f>
        <v>0</v>
      </c>
      <c r="K130" s="239" t="s">
        <v>130</v>
      </c>
      <c r="L130" s="244"/>
      <c r="M130" s="245" t="s">
        <v>19</v>
      </c>
      <c r="N130" s="246" t="s">
        <v>43</v>
      </c>
      <c r="O130" s="77"/>
      <c r="P130" s="211">
        <f>O130*H130</f>
        <v>0</v>
      </c>
      <c r="Q130" s="211">
        <v>0.021999999999999999</v>
      </c>
      <c r="R130" s="211">
        <f>Q130*H130</f>
        <v>1.0097999999999998</v>
      </c>
      <c r="S130" s="211">
        <v>0</v>
      </c>
      <c r="T130" s="212">
        <f>S130*H130</f>
        <v>0</v>
      </c>
      <c r="AR130" s="15" t="s">
        <v>161</v>
      </c>
      <c r="AT130" s="15" t="s">
        <v>223</v>
      </c>
      <c r="AU130" s="15" t="s">
        <v>82</v>
      </c>
      <c r="AY130" s="15" t="s">
        <v>117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5" t="s">
        <v>80</v>
      </c>
      <c r="BK130" s="213">
        <f>ROUND(I130*H130,2)</f>
        <v>0</v>
      </c>
      <c r="BL130" s="15" t="s">
        <v>124</v>
      </c>
      <c r="BM130" s="15" t="s">
        <v>506</v>
      </c>
    </row>
    <row r="131" s="11" customFormat="1">
      <c r="B131" s="214"/>
      <c r="C131" s="215"/>
      <c r="D131" s="216" t="s">
        <v>126</v>
      </c>
      <c r="E131" s="217" t="s">
        <v>19</v>
      </c>
      <c r="F131" s="218" t="s">
        <v>353</v>
      </c>
      <c r="G131" s="215"/>
      <c r="H131" s="219">
        <v>45</v>
      </c>
      <c r="I131" s="220"/>
      <c r="J131" s="215"/>
      <c r="K131" s="215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126</v>
      </c>
      <c r="AU131" s="225" t="s">
        <v>82</v>
      </c>
      <c r="AV131" s="11" t="s">
        <v>82</v>
      </c>
      <c r="AW131" s="11" t="s">
        <v>33</v>
      </c>
      <c r="AX131" s="11" t="s">
        <v>80</v>
      </c>
      <c r="AY131" s="225" t="s">
        <v>117</v>
      </c>
    </row>
    <row r="132" s="11" customFormat="1">
      <c r="B132" s="214"/>
      <c r="C132" s="215"/>
      <c r="D132" s="216" t="s">
        <v>126</v>
      </c>
      <c r="E132" s="215"/>
      <c r="F132" s="218" t="s">
        <v>507</v>
      </c>
      <c r="G132" s="215"/>
      <c r="H132" s="219">
        <v>45.899999999999999</v>
      </c>
      <c r="I132" s="220"/>
      <c r="J132" s="215"/>
      <c r="K132" s="215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126</v>
      </c>
      <c r="AU132" s="225" t="s">
        <v>82</v>
      </c>
      <c r="AV132" s="11" t="s">
        <v>82</v>
      </c>
      <c r="AW132" s="11" t="s">
        <v>4</v>
      </c>
      <c r="AX132" s="11" t="s">
        <v>80</v>
      </c>
      <c r="AY132" s="225" t="s">
        <v>117</v>
      </c>
    </row>
    <row r="133" s="10" customFormat="1" ht="22.8" customHeight="1">
      <c r="B133" s="186"/>
      <c r="C133" s="187"/>
      <c r="D133" s="188" t="s">
        <v>71</v>
      </c>
      <c r="E133" s="200" t="s">
        <v>438</v>
      </c>
      <c r="F133" s="200" t="s">
        <v>439</v>
      </c>
      <c r="G133" s="187"/>
      <c r="H133" s="187"/>
      <c r="I133" s="190"/>
      <c r="J133" s="201">
        <f>BK133</f>
        <v>0</v>
      </c>
      <c r="K133" s="187"/>
      <c r="L133" s="192"/>
      <c r="M133" s="193"/>
      <c r="N133" s="194"/>
      <c r="O133" s="194"/>
      <c r="P133" s="195">
        <f>SUM(P134:P135)</f>
        <v>0</v>
      </c>
      <c r="Q133" s="194"/>
      <c r="R133" s="195">
        <f>SUM(R134:R135)</f>
        <v>0</v>
      </c>
      <c r="S133" s="194"/>
      <c r="T133" s="196">
        <f>SUM(T134:T135)</f>
        <v>0</v>
      </c>
      <c r="AR133" s="197" t="s">
        <v>80</v>
      </c>
      <c r="AT133" s="198" t="s">
        <v>71</v>
      </c>
      <c r="AU133" s="198" t="s">
        <v>80</v>
      </c>
      <c r="AY133" s="197" t="s">
        <v>117</v>
      </c>
      <c r="BK133" s="199">
        <f>SUM(BK134:BK135)</f>
        <v>0</v>
      </c>
    </row>
    <row r="134" s="1" customFormat="1" ht="22.5" customHeight="1">
      <c r="B134" s="36"/>
      <c r="C134" s="202" t="s">
        <v>243</v>
      </c>
      <c r="D134" s="202" t="s">
        <v>119</v>
      </c>
      <c r="E134" s="203" t="s">
        <v>441</v>
      </c>
      <c r="F134" s="204" t="s">
        <v>442</v>
      </c>
      <c r="G134" s="205" t="s">
        <v>214</v>
      </c>
      <c r="H134" s="206">
        <v>30</v>
      </c>
      <c r="I134" s="207"/>
      <c r="J134" s="208">
        <f>ROUND(I134*H134,2)</f>
        <v>0</v>
      </c>
      <c r="K134" s="204" t="s">
        <v>123</v>
      </c>
      <c r="L134" s="41"/>
      <c r="M134" s="209" t="s">
        <v>19</v>
      </c>
      <c r="N134" s="210" t="s">
        <v>43</v>
      </c>
      <c r="O134" s="77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15" t="s">
        <v>124</v>
      </c>
      <c r="AT134" s="15" t="s">
        <v>119</v>
      </c>
      <c r="AU134" s="15" t="s">
        <v>82</v>
      </c>
      <c r="AY134" s="15" t="s">
        <v>117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5" t="s">
        <v>80</v>
      </c>
      <c r="BK134" s="213">
        <f>ROUND(I134*H134,2)</f>
        <v>0</v>
      </c>
      <c r="BL134" s="15" t="s">
        <v>124</v>
      </c>
      <c r="BM134" s="15" t="s">
        <v>508</v>
      </c>
    </row>
    <row r="135" s="11" customFormat="1">
      <c r="B135" s="214"/>
      <c r="C135" s="215"/>
      <c r="D135" s="216" t="s">
        <v>126</v>
      </c>
      <c r="E135" s="217" t="s">
        <v>19</v>
      </c>
      <c r="F135" s="218" t="s">
        <v>276</v>
      </c>
      <c r="G135" s="215"/>
      <c r="H135" s="219">
        <v>30</v>
      </c>
      <c r="I135" s="220"/>
      <c r="J135" s="215"/>
      <c r="K135" s="215"/>
      <c r="L135" s="221"/>
      <c r="M135" s="252"/>
      <c r="N135" s="253"/>
      <c r="O135" s="253"/>
      <c r="P135" s="253"/>
      <c r="Q135" s="253"/>
      <c r="R135" s="253"/>
      <c r="S135" s="253"/>
      <c r="T135" s="254"/>
      <c r="AT135" s="225" t="s">
        <v>126</v>
      </c>
      <c r="AU135" s="225" t="s">
        <v>82</v>
      </c>
      <c r="AV135" s="11" t="s">
        <v>82</v>
      </c>
      <c r="AW135" s="11" t="s">
        <v>33</v>
      </c>
      <c r="AX135" s="11" t="s">
        <v>80</v>
      </c>
      <c r="AY135" s="225" t="s">
        <v>117</v>
      </c>
    </row>
    <row r="136" s="1" customFormat="1" ht="6.96" customHeight="1">
      <c r="B136" s="55"/>
      <c r="C136" s="56"/>
      <c r="D136" s="56"/>
      <c r="E136" s="56"/>
      <c r="F136" s="56"/>
      <c r="G136" s="56"/>
      <c r="H136" s="56"/>
      <c r="I136" s="152"/>
      <c r="J136" s="56"/>
      <c r="K136" s="56"/>
      <c r="L136" s="41"/>
    </row>
  </sheetData>
  <sheetProtection sheet="1" autoFilter="0" formatColumns="0" formatRows="0" objects="1" scenarios="1" spinCount="100000" saltValue="geIx5B6rsVL7I/7HEkKTyirg/bJDUlU8xPEvgVQc1+3/x9x1JkN2HVA25aO7biKLiNwwPKf1IKNbV9joZLOcBw==" hashValue="HGESjsiepXoIhOJA2hWHGj+dLHiAiaIBAaI/NzM676UdybjJLzK+HWIC4jd5x2itNInRf3ijesRd12l7xNa5Gw==" algorithmName="SHA-512" password="CC35"/>
  <autoFilter ref="C83:K13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5" customWidth="1"/>
    <col min="2" max="2" width="1.664063" style="255" customWidth="1"/>
    <col min="3" max="4" width="5" style="255" customWidth="1"/>
    <col min="5" max="5" width="11.67" style="255" customWidth="1"/>
    <col min="6" max="6" width="9.17" style="255" customWidth="1"/>
    <col min="7" max="7" width="5" style="255" customWidth="1"/>
    <col min="8" max="8" width="77.83" style="255" customWidth="1"/>
    <col min="9" max="10" width="20" style="255" customWidth="1"/>
    <col min="11" max="11" width="1.664063" style="255" customWidth="1"/>
  </cols>
  <sheetData>
    <row r="1" ht="37.5" customHeight="1"/>
    <row r="2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3" customFormat="1" ht="45" customHeight="1">
      <c r="B3" s="259"/>
      <c r="C3" s="260" t="s">
        <v>509</v>
      </c>
      <c r="D3" s="260"/>
      <c r="E3" s="260"/>
      <c r="F3" s="260"/>
      <c r="G3" s="260"/>
      <c r="H3" s="260"/>
      <c r="I3" s="260"/>
      <c r="J3" s="260"/>
      <c r="K3" s="261"/>
    </row>
    <row r="4" ht="25.5" customHeight="1">
      <c r="B4" s="262"/>
      <c r="C4" s="263" t="s">
        <v>510</v>
      </c>
      <c r="D4" s="263"/>
      <c r="E4" s="263"/>
      <c r="F4" s="263"/>
      <c r="G4" s="263"/>
      <c r="H4" s="263"/>
      <c r="I4" s="263"/>
      <c r="J4" s="263"/>
      <c r="K4" s="264"/>
    </row>
    <row r="5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ht="15" customHeight="1">
      <c r="B6" s="262"/>
      <c r="C6" s="266" t="s">
        <v>511</v>
      </c>
      <c r="D6" s="266"/>
      <c r="E6" s="266"/>
      <c r="F6" s="266"/>
      <c r="G6" s="266"/>
      <c r="H6" s="266"/>
      <c r="I6" s="266"/>
      <c r="J6" s="266"/>
      <c r="K6" s="264"/>
    </row>
    <row r="7" ht="15" customHeight="1">
      <c r="B7" s="267"/>
      <c r="C7" s="266" t="s">
        <v>512</v>
      </c>
      <c r="D7" s="266"/>
      <c r="E7" s="266"/>
      <c r="F7" s="266"/>
      <c r="G7" s="266"/>
      <c r="H7" s="266"/>
      <c r="I7" s="266"/>
      <c r="J7" s="266"/>
      <c r="K7" s="264"/>
    </row>
    <row r="8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ht="15" customHeight="1">
      <c r="B9" s="267"/>
      <c r="C9" s="266" t="s">
        <v>513</v>
      </c>
      <c r="D9" s="266"/>
      <c r="E9" s="266"/>
      <c r="F9" s="266"/>
      <c r="G9" s="266"/>
      <c r="H9" s="266"/>
      <c r="I9" s="266"/>
      <c r="J9" s="266"/>
      <c r="K9" s="264"/>
    </row>
    <row r="10" ht="15" customHeight="1">
      <c r="B10" s="267"/>
      <c r="C10" s="266"/>
      <c r="D10" s="266" t="s">
        <v>514</v>
      </c>
      <c r="E10" s="266"/>
      <c r="F10" s="266"/>
      <c r="G10" s="266"/>
      <c r="H10" s="266"/>
      <c r="I10" s="266"/>
      <c r="J10" s="266"/>
      <c r="K10" s="264"/>
    </row>
    <row r="11" ht="15" customHeight="1">
      <c r="B11" s="267"/>
      <c r="C11" s="268"/>
      <c r="D11" s="266" t="s">
        <v>515</v>
      </c>
      <c r="E11" s="266"/>
      <c r="F11" s="266"/>
      <c r="G11" s="266"/>
      <c r="H11" s="266"/>
      <c r="I11" s="266"/>
      <c r="J11" s="266"/>
      <c r="K11" s="264"/>
    </row>
    <row r="12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ht="15" customHeight="1">
      <c r="B13" s="267"/>
      <c r="C13" s="268"/>
      <c r="D13" s="269" t="s">
        <v>516</v>
      </c>
      <c r="E13" s="266"/>
      <c r="F13" s="266"/>
      <c r="G13" s="266"/>
      <c r="H13" s="266"/>
      <c r="I13" s="266"/>
      <c r="J13" s="266"/>
      <c r="K13" s="264"/>
    </row>
    <row r="14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ht="15" customHeight="1">
      <c r="B15" s="267"/>
      <c r="C15" s="268"/>
      <c r="D15" s="266" t="s">
        <v>517</v>
      </c>
      <c r="E15" s="266"/>
      <c r="F15" s="266"/>
      <c r="G15" s="266"/>
      <c r="H15" s="266"/>
      <c r="I15" s="266"/>
      <c r="J15" s="266"/>
      <c r="K15" s="264"/>
    </row>
    <row r="16" ht="15" customHeight="1">
      <c r="B16" s="267"/>
      <c r="C16" s="268"/>
      <c r="D16" s="266" t="s">
        <v>518</v>
      </c>
      <c r="E16" s="266"/>
      <c r="F16" s="266"/>
      <c r="G16" s="266"/>
      <c r="H16" s="266"/>
      <c r="I16" s="266"/>
      <c r="J16" s="266"/>
      <c r="K16" s="264"/>
    </row>
    <row r="17" ht="15" customHeight="1">
      <c r="B17" s="267"/>
      <c r="C17" s="268"/>
      <c r="D17" s="266" t="s">
        <v>519</v>
      </c>
      <c r="E17" s="266"/>
      <c r="F17" s="266"/>
      <c r="G17" s="266"/>
      <c r="H17" s="266"/>
      <c r="I17" s="266"/>
      <c r="J17" s="266"/>
      <c r="K17" s="264"/>
    </row>
    <row r="18" ht="15" customHeight="1">
      <c r="B18" s="267"/>
      <c r="C18" s="268"/>
      <c r="D18" s="268"/>
      <c r="E18" s="270" t="s">
        <v>79</v>
      </c>
      <c r="F18" s="266" t="s">
        <v>520</v>
      </c>
      <c r="G18" s="266"/>
      <c r="H18" s="266"/>
      <c r="I18" s="266"/>
      <c r="J18" s="266"/>
      <c r="K18" s="264"/>
    </row>
    <row r="19" ht="15" customHeight="1">
      <c r="B19" s="267"/>
      <c r="C19" s="268"/>
      <c r="D19" s="268"/>
      <c r="E19" s="270" t="s">
        <v>521</v>
      </c>
      <c r="F19" s="266" t="s">
        <v>522</v>
      </c>
      <c r="G19" s="266"/>
      <c r="H19" s="266"/>
      <c r="I19" s="266"/>
      <c r="J19" s="266"/>
      <c r="K19" s="264"/>
    </row>
    <row r="20" ht="15" customHeight="1">
      <c r="B20" s="267"/>
      <c r="C20" s="268"/>
      <c r="D20" s="268"/>
      <c r="E20" s="270" t="s">
        <v>523</v>
      </c>
      <c r="F20" s="266" t="s">
        <v>524</v>
      </c>
      <c r="G20" s="266"/>
      <c r="H20" s="266"/>
      <c r="I20" s="266"/>
      <c r="J20" s="266"/>
      <c r="K20" s="264"/>
    </row>
    <row r="21" ht="15" customHeight="1">
      <c r="B21" s="267"/>
      <c r="C21" s="268"/>
      <c r="D21" s="268"/>
      <c r="E21" s="270" t="s">
        <v>525</v>
      </c>
      <c r="F21" s="266" t="s">
        <v>526</v>
      </c>
      <c r="G21" s="266"/>
      <c r="H21" s="266"/>
      <c r="I21" s="266"/>
      <c r="J21" s="266"/>
      <c r="K21" s="264"/>
    </row>
    <row r="22" ht="15" customHeight="1">
      <c r="B22" s="267"/>
      <c r="C22" s="268"/>
      <c r="D22" s="268"/>
      <c r="E22" s="270" t="s">
        <v>527</v>
      </c>
      <c r="F22" s="266" t="s">
        <v>528</v>
      </c>
      <c r="G22" s="266"/>
      <c r="H22" s="266"/>
      <c r="I22" s="266"/>
      <c r="J22" s="266"/>
      <c r="K22" s="264"/>
    </row>
    <row r="23" ht="15" customHeight="1">
      <c r="B23" s="267"/>
      <c r="C23" s="268"/>
      <c r="D23" s="268"/>
      <c r="E23" s="270" t="s">
        <v>529</v>
      </c>
      <c r="F23" s="266" t="s">
        <v>530</v>
      </c>
      <c r="G23" s="266"/>
      <c r="H23" s="266"/>
      <c r="I23" s="266"/>
      <c r="J23" s="266"/>
      <c r="K23" s="264"/>
    </row>
    <row r="24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ht="15" customHeight="1">
      <c r="B25" s="267"/>
      <c r="C25" s="266" t="s">
        <v>531</v>
      </c>
      <c r="D25" s="266"/>
      <c r="E25" s="266"/>
      <c r="F25" s="266"/>
      <c r="G25" s="266"/>
      <c r="H25" s="266"/>
      <c r="I25" s="266"/>
      <c r="J25" s="266"/>
      <c r="K25" s="264"/>
    </row>
    <row r="26" ht="15" customHeight="1">
      <c r="B26" s="267"/>
      <c r="C26" s="266" t="s">
        <v>532</v>
      </c>
      <c r="D26" s="266"/>
      <c r="E26" s="266"/>
      <c r="F26" s="266"/>
      <c r="G26" s="266"/>
      <c r="H26" s="266"/>
      <c r="I26" s="266"/>
      <c r="J26" s="266"/>
      <c r="K26" s="264"/>
    </row>
    <row r="27" ht="15" customHeight="1">
      <c r="B27" s="267"/>
      <c r="C27" s="266"/>
      <c r="D27" s="266" t="s">
        <v>533</v>
      </c>
      <c r="E27" s="266"/>
      <c r="F27" s="266"/>
      <c r="G27" s="266"/>
      <c r="H27" s="266"/>
      <c r="I27" s="266"/>
      <c r="J27" s="266"/>
      <c r="K27" s="264"/>
    </row>
    <row r="28" ht="15" customHeight="1">
      <c r="B28" s="267"/>
      <c r="C28" s="268"/>
      <c r="D28" s="266" t="s">
        <v>534</v>
      </c>
      <c r="E28" s="266"/>
      <c r="F28" s="266"/>
      <c r="G28" s="266"/>
      <c r="H28" s="266"/>
      <c r="I28" s="266"/>
      <c r="J28" s="266"/>
      <c r="K28" s="264"/>
    </row>
    <row r="29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ht="15" customHeight="1">
      <c r="B30" s="267"/>
      <c r="C30" s="268"/>
      <c r="D30" s="266" t="s">
        <v>535</v>
      </c>
      <c r="E30" s="266"/>
      <c r="F30" s="266"/>
      <c r="G30" s="266"/>
      <c r="H30" s="266"/>
      <c r="I30" s="266"/>
      <c r="J30" s="266"/>
      <c r="K30" s="264"/>
    </row>
    <row r="31" ht="15" customHeight="1">
      <c r="B31" s="267"/>
      <c r="C31" s="268"/>
      <c r="D31" s="266" t="s">
        <v>536</v>
      </c>
      <c r="E31" s="266"/>
      <c r="F31" s="266"/>
      <c r="G31" s="266"/>
      <c r="H31" s="266"/>
      <c r="I31" s="266"/>
      <c r="J31" s="266"/>
      <c r="K31" s="264"/>
    </row>
    <row r="32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ht="15" customHeight="1">
      <c r="B33" s="267"/>
      <c r="C33" s="268"/>
      <c r="D33" s="266" t="s">
        <v>537</v>
      </c>
      <c r="E33" s="266"/>
      <c r="F33" s="266"/>
      <c r="G33" s="266"/>
      <c r="H33" s="266"/>
      <c r="I33" s="266"/>
      <c r="J33" s="266"/>
      <c r="K33" s="264"/>
    </row>
    <row r="34" ht="15" customHeight="1">
      <c r="B34" s="267"/>
      <c r="C34" s="268"/>
      <c r="D34" s="266" t="s">
        <v>538</v>
      </c>
      <c r="E34" s="266"/>
      <c r="F34" s="266"/>
      <c r="G34" s="266"/>
      <c r="H34" s="266"/>
      <c r="I34" s="266"/>
      <c r="J34" s="266"/>
      <c r="K34" s="264"/>
    </row>
    <row r="35" ht="15" customHeight="1">
      <c r="B35" s="267"/>
      <c r="C35" s="268"/>
      <c r="D35" s="266" t="s">
        <v>539</v>
      </c>
      <c r="E35" s="266"/>
      <c r="F35" s="266"/>
      <c r="G35" s="266"/>
      <c r="H35" s="266"/>
      <c r="I35" s="266"/>
      <c r="J35" s="266"/>
      <c r="K35" s="264"/>
    </row>
    <row r="36" ht="15" customHeight="1">
      <c r="B36" s="267"/>
      <c r="C36" s="268"/>
      <c r="D36" s="266"/>
      <c r="E36" s="269" t="s">
        <v>103</v>
      </c>
      <c r="F36" s="266"/>
      <c r="G36" s="266" t="s">
        <v>540</v>
      </c>
      <c r="H36" s="266"/>
      <c r="I36" s="266"/>
      <c r="J36" s="266"/>
      <c r="K36" s="264"/>
    </row>
    <row r="37" ht="30.75" customHeight="1">
      <c r="B37" s="267"/>
      <c r="C37" s="268"/>
      <c r="D37" s="266"/>
      <c r="E37" s="269" t="s">
        <v>541</v>
      </c>
      <c r="F37" s="266"/>
      <c r="G37" s="266" t="s">
        <v>542</v>
      </c>
      <c r="H37" s="266"/>
      <c r="I37" s="266"/>
      <c r="J37" s="266"/>
      <c r="K37" s="264"/>
    </row>
    <row r="38" ht="15" customHeight="1">
      <c r="B38" s="267"/>
      <c r="C38" s="268"/>
      <c r="D38" s="266"/>
      <c r="E38" s="269" t="s">
        <v>53</v>
      </c>
      <c r="F38" s="266"/>
      <c r="G38" s="266" t="s">
        <v>543</v>
      </c>
      <c r="H38" s="266"/>
      <c r="I38" s="266"/>
      <c r="J38" s="266"/>
      <c r="K38" s="264"/>
    </row>
    <row r="39" ht="15" customHeight="1">
      <c r="B39" s="267"/>
      <c r="C39" s="268"/>
      <c r="D39" s="266"/>
      <c r="E39" s="269" t="s">
        <v>54</v>
      </c>
      <c r="F39" s="266"/>
      <c r="G39" s="266" t="s">
        <v>544</v>
      </c>
      <c r="H39" s="266"/>
      <c r="I39" s="266"/>
      <c r="J39" s="266"/>
      <c r="K39" s="264"/>
    </row>
    <row r="40" ht="15" customHeight="1">
      <c r="B40" s="267"/>
      <c r="C40" s="268"/>
      <c r="D40" s="266"/>
      <c r="E40" s="269" t="s">
        <v>104</v>
      </c>
      <c r="F40" s="266"/>
      <c r="G40" s="266" t="s">
        <v>545</v>
      </c>
      <c r="H40" s="266"/>
      <c r="I40" s="266"/>
      <c r="J40" s="266"/>
      <c r="K40" s="264"/>
    </row>
    <row r="41" ht="15" customHeight="1">
      <c r="B41" s="267"/>
      <c r="C41" s="268"/>
      <c r="D41" s="266"/>
      <c r="E41" s="269" t="s">
        <v>105</v>
      </c>
      <c r="F41" s="266"/>
      <c r="G41" s="266" t="s">
        <v>546</v>
      </c>
      <c r="H41" s="266"/>
      <c r="I41" s="266"/>
      <c r="J41" s="266"/>
      <c r="K41" s="264"/>
    </row>
    <row r="42" ht="15" customHeight="1">
      <c r="B42" s="267"/>
      <c r="C42" s="268"/>
      <c r="D42" s="266"/>
      <c r="E42" s="269" t="s">
        <v>547</v>
      </c>
      <c r="F42" s="266"/>
      <c r="G42" s="266" t="s">
        <v>548</v>
      </c>
      <c r="H42" s="266"/>
      <c r="I42" s="266"/>
      <c r="J42" s="266"/>
      <c r="K42" s="264"/>
    </row>
    <row r="43" ht="15" customHeight="1">
      <c r="B43" s="267"/>
      <c r="C43" s="268"/>
      <c r="D43" s="266"/>
      <c r="E43" s="269"/>
      <c r="F43" s="266"/>
      <c r="G43" s="266" t="s">
        <v>549</v>
      </c>
      <c r="H43" s="266"/>
      <c r="I43" s="266"/>
      <c r="J43" s="266"/>
      <c r="K43" s="264"/>
    </row>
    <row r="44" ht="15" customHeight="1">
      <c r="B44" s="267"/>
      <c r="C44" s="268"/>
      <c r="D44" s="266"/>
      <c r="E44" s="269" t="s">
        <v>550</v>
      </c>
      <c r="F44" s="266"/>
      <c r="G44" s="266" t="s">
        <v>551</v>
      </c>
      <c r="H44" s="266"/>
      <c r="I44" s="266"/>
      <c r="J44" s="266"/>
      <c r="K44" s="264"/>
    </row>
    <row r="45" ht="15" customHeight="1">
      <c r="B45" s="267"/>
      <c r="C45" s="268"/>
      <c r="D45" s="266"/>
      <c r="E45" s="269" t="s">
        <v>107</v>
      </c>
      <c r="F45" s="266"/>
      <c r="G45" s="266" t="s">
        <v>552</v>
      </c>
      <c r="H45" s="266"/>
      <c r="I45" s="266"/>
      <c r="J45" s="266"/>
      <c r="K45" s="264"/>
    </row>
    <row r="46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ht="15" customHeight="1">
      <c r="B47" s="267"/>
      <c r="C47" s="268"/>
      <c r="D47" s="266" t="s">
        <v>553</v>
      </c>
      <c r="E47" s="266"/>
      <c r="F47" s="266"/>
      <c r="G47" s="266"/>
      <c r="H47" s="266"/>
      <c r="I47" s="266"/>
      <c r="J47" s="266"/>
      <c r="K47" s="264"/>
    </row>
    <row r="48" ht="15" customHeight="1">
      <c r="B48" s="267"/>
      <c r="C48" s="268"/>
      <c r="D48" s="268"/>
      <c r="E48" s="266" t="s">
        <v>554</v>
      </c>
      <c r="F48" s="266"/>
      <c r="G48" s="266"/>
      <c r="H48" s="266"/>
      <c r="I48" s="266"/>
      <c r="J48" s="266"/>
      <c r="K48" s="264"/>
    </row>
    <row r="49" ht="15" customHeight="1">
      <c r="B49" s="267"/>
      <c r="C49" s="268"/>
      <c r="D49" s="268"/>
      <c r="E49" s="266" t="s">
        <v>555</v>
      </c>
      <c r="F49" s="266"/>
      <c r="G49" s="266"/>
      <c r="H49" s="266"/>
      <c r="I49" s="266"/>
      <c r="J49" s="266"/>
      <c r="K49" s="264"/>
    </row>
    <row r="50" ht="15" customHeight="1">
      <c r="B50" s="267"/>
      <c r="C50" s="268"/>
      <c r="D50" s="268"/>
      <c r="E50" s="266" t="s">
        <v>556</v>
      </c>
      <c r="F50" s="266"/>
      <c r="G50" s="266"/>
      <c r="H50" s="266"/>
      <c r="I50" s="266"/>
      <c r="J50" s="266"/>
      <c r="K50" s="264"/>
    </row>
    <row r="51" ht="15" customHeight="1">
      <c r="B51" s="267"/>
      <c r="C51" s="268"/>
      <c r="D51" s="266" t="s">
        <v>557</v>
      </c>
      <c r="E51" s="266"/>
      <c r="F51" s="266"/>
      <c r="G51" s="266"/>
      <c r="H51" s="266"/>
      <c r="I51" s="266"/>
      <c r="J51" s="266"/>
      <c r="K51" s="264"/>
    </row>
    <row r="52" ht="25.5" customHeight="1">
      <c r="B52" s="262"/>
      <c r="C52" s="263" t="s">
        <v>558</v>
      </c>
      <c r="D52" s="263"/>
      <c r="E52" s="263"/>
      <c r="F52" s="263"/>
      <c r="G52" s="263"/>
      <c r="H52" s="263"/>
      <c r="I52" s="263"/>
      <c r="J52" s="263"/>
      <c r="K52" s="264"/>
    </row>
    <row r="53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ht="15" customHeight="1">
      <c r="B54" s="262"/>
      <c r="C54" s="266" t="s">
        <v>559</v>
      </c>
      <c r="D54" s="266"/>
      <c r="E54" s="266"/>
      <c r="F54" s="266"/>
      <c r="G54" s="266"/>
      <c r="H54" s="266"/>
      <c r="I54" s="266"/>
      <c r="J54" s="266"/>
      <c r="K54" s="264"/>
    </row>
    <row r="55" ht="15" customHeight="1">
      <c r="B55" s="262"/>
      <c r="C55" s="266" t="s">
        <v>560</v>
      </c>
      <c r="D55" s="266"/>
      <c r="E55" s="266"/>
      <c r="F55" s="266"/>
      <c r="G55" s="266"/>
      <c r="H55" s="266"/>
      <c r="I55" s="266"/>
      <c r="J55" s="266"/>
      <c r="K55" s="264"/>
    </row>
    <row r="56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ht="15" customHeight="1">
      <c r="B57" s="262"/>
      <c r="C57" s="266" t="s">
        <v>561</v>
      </c>
      <c r="D57" s="266"/>
      <c r="E57" s="266"/>
      <c r="F57" s="266"/>
      <c r="G57" s="266"/>
      <c r="H57" s="266"/>
      <c r="I57" s="266"/>
      <c r="J57" s="266"/>
      <c r="K57" s="264"/>
    </row>
    <row r="58" ht="15" customHeight="1">
      <c r="B58" s="262"/>
      <c r="C58" s="268"/>
      <c r="D58" s="266" t="s">
        <v>562</v>
      </c>
      <c r="E58" s="266"/>
      <c r="F58" s="266"/>
      <c r="G58" s="266"/>
      <c r="H58" s="266"/>
      <c r="I58" s="266"/>
      <c r="J58" s="266"/>
      <c r="K58" s="264"/>
    </row>
    <row r="59" ht="15" customHeight="1">
      <c r="B59" s="262"/>
      <c r="C59" s="268"/>
      <c r="D59" s="266" t="s">
        <v>563</v>
      </c>
      <c r="E59" s="266"/>
      <c r="F59" s="266"/>
      <c r="G59" s="266"/>
      <c r="H59" s="266"/>
      <c r="I59" s="266"/>
      <c r="J59" s="266"/>
      <c r="K59" s="264"/>
    </row>
    <row r="60" ht="15" customHeight="1">
      <c r="B60" s="262"/>
      <c r="C60" s="268"/>
      <c r="D60" s="266" t="s">
        <v>564</v>
      </c>
      <c r="E60" s="266"/>
      <c r="F60" s="266"/>
      <c r="G60" s="266"/>
      <c r="H60" s="266"/>
      <c r="I60" s="266"/>
      <c r="J60" s="266"/>
      <c r="K60" s="264"/>
    </row>
    <row r="61" ht="15" customHeight="1">
      <c r="B61" s="262"/>
      <c r="C61" s="268"/>
      <c r="D61" s="266" t="s">
        <v>565</v>
      </c>
      <c r="E61" s="266"/>
      <c r="F61" s="266"/>
      <c r="G61" s="266"/>
      <c r="H61" s="266"/>
      <c r="I61" s="266"/>
      <c r="J61" s="266"/>
      <c r="K61" s="264"/>
    </row>
    <row r="62" ht="15" customHeight="1">
      <c r="B62" s="262"/>
      <c r="C62" s="268"/>
      <c r="D62" s="271" t="s">
        <v>566</v>
      </c>
      <c r="E62" s="271"/>
      <c r="F62" s="271"/>
      <c r="G62" s="271"/>
      <c r="H62" s="271"/>
      <c r="I62" s="271"/>
      <c r="J62" s="271"/>
      <c r="K62" s="264"/>
    </row>
    <row r="63" ht="15" customHeight="1">
      <c r="B63" s="262"/>
      <c r="C63" s="268"/>
      <c r="D63" s="266" t="s">
        <v>567</v>
      </c>
      <c r="E63" s="266"/>
      <c r="F63" s="266"/>
      <c r="G63" s="266"/>
      <c r="H63" s="266"/>
      <c r="I63" s="266"/>
      <c r="J63" s="266"/>
      <c r="K63" s="264"/>
    </row>
    <row r="64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ht="15" customHeight="1">
      <c r="B65" s="262"/>
      <c r="C65" s="268"/>
      <c r="D65" s="266" t="s">
        <v>568</v>
      </c>
      <c r="E65" s="266"/>
      <c r="F65" s="266"/>
      <c r="G65" s="266"/>
      <c r="H65" s="266"/>
      <c r="I65" s="266"/>
      <c r="J65" s="266"/>
      <c r="K65" s="264"/>
    </row>
    <row r="66" ht="15" customHeight="1">
      <c r="B66" s="262"/>
      <c r="C66" s="268"/>
      <c r="D66" s="271" t="s">
        <v>569</v>
      </c>
      <c r="E66" s="271"/>
      <c r="F66" s="271"/>
      <c r="G66" s="271"/>
      <c r="H66" s="271"/>
      <c r="I66" s="271"/>
      <c r="J66" s="271"/>
      <c r="K66" s="264"/>
    </row>
    <row r="67" ht="15" customHeight="1">
      <c r="B67" s="262"/>
      <c r="C67" s="268"/>
      <c r="D67" s="266" t="s">
        <v>570</v>
      </c>
      <c r="E67" s="266"/>
      <c r="F67" s="266"/>
      <c r="G67" s="266"/>
      <c r="H67" s="266"/>
      <c r="I67" s="266"/>
      <c r="J67" s="266"/>
      <c r="K67" s="264"/>
    </row>
    <row r="68" ht="15" customHeight="1">
      <c r="B68" s="262"/>
      <c r="C68" s="268"/>
      <c r="D68" s="266" t="s">
        <v>571</v>
      </c>
      <c r="E68" s="266"/>
      <c r="F68" s="266"/>
      <c r="G68" s="266"/>
      <c r="H68" s="266"/>
      <c r="I68" s="266"/>
      <c r="J68" s="266"/>
      <c r="K68" s="264"/>
    </row>
    <row r="69" ht="15" customHeight="1">
      <c r="B69" s="262"/>
      <c r="C69" s="268"/>
      <c r="D69" s="266" t="s">
        <v>572</v>
      </c>
      <c r="E69" s="266"/>
      <c r="F69" s="266"/>
      <c r="G69" s="266"/>
      <c r="H69" s="266"/>
      <c r="I69" s="266"/>
      <c r="J69" s="266"/>
      <c r="K69" s="264"/>
    </row>
    <row r="70" ht="15" customHeight="1">
      <c r="B70" s="262"/>
      <c r="C70" s="268"/>
      <c r="D70" s="266" t="s">
        <v>573</v>
      </c>
      <c r="E70" s="266"/>
      <c r="F70" s="266"/>
      <c r="G70" s="266"/>
      <c r="H70" s="266"/>
      <c r="I70" s="266"/>
      <c r="J70" s="266"/>
      <c r="K70" s="264"/>
    </row>
    <row r="7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ht="45" customHeight="1">
      <c r="B75" s="281"/>
      <c r="C75" s="282" t="s">
        <v>574</v>
      </c>
      <c r="D75" s="282"/>
      <c r="E75" s="282"/>
      <c r="F75" s="282"/>
      <c r="G75" s="282"/>
      <c r="H75" s="282"/>
      <c r="I75" s="282"/>
      <c r="J75" s="282"/>
      <c r="K75" s="283"/>
    </row>
    <row r="76" ht="17.25" customHeight="1">
      <c r="B76" s="281"/>
      <c r="C76" s="284" t="s">
        <v>575</v>
      </c>
      <c r="D76" s="284"/>
      <c r="E76" s="284"/>
      <c r="F76" s="284" t="s">
        <v>576</v>
      </c>
      <c r="G76" s="285"/>
      <c r="H76" s="284" t="s">
        <v>54</v>
      </c>
      <c r="I76" s="284" t="s">
        <v>57</v>
      </c>
      <c r="J76" s="284" t="s">
        <v>577</v>
      </c>
      <c r="K76" s="283"/>
    </row>
    <row r="77" ht="17.25" customHeight="1">
      <c r="B77" s="281"/>
      <c r="C77" s="286" t="s">
        <v>578</v>
      </c>
      <c r="D77" s="286"/>
      <c r="E77" s="286"/>
      <c r="F77" s="287" t="s">
        <v>579</v>
      </c>
      <c r="G77" s="288"/>
      <c r="H77" s="286"/>
      <c r="I77" s="286"/>
      <c r="J77" s="286" t="s">
        <v>580</v>
      </c>
      <c r="K77" s="283"/>
    </row>
    <row r="78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ht="15" customHeight="1">
      <c r="B79" s="281"/>
      <c r="C79" s="269" t="s">
        <v>53</v>
      </c>
      <c r="D79" s="289"/>
      <c r="E79" s="289"/>
      <c r="F79" s="291" t="s">
        <v>581</v>
      </c>
      <c r="G79" s="290"/>
      <c r="H79" s="269" t="s">
        <v>582</v>
      </c>
      <c r="I79" s="269" t="s">
        <v>583</v>
      </c>
      <c r="J79" s="269">
        <v>20</v>
      </c>
      <c r="K79" s="283"/>
    </row>
    <row r="80" ht="15" customHeight="1">
      <c r="B80" s="281"/>
      <c r="C80" s="269" t="s">
        <v>584</v>
      </c>
      <c r="D80" s="269"/>
      <c r="E80" s="269"/>
      <c r="F80" s="291" t="s">
        <v>581</v>
      </c>
      <c r="G80" s="290"/>
      <c r="H80" s="269" t="s">
        <v>585</v>
      </c>
      <c r="I80" s="269" t="s">
        <v>583</v>
      </c>
      <c r="J80" s="269">
        <v>120</v>
      </c>
      <c r="K80" s="283"/>
    </row>
    <row r="81" ht="15" customHeight="1">
      <c r="B81" s="292"/>
      <c r="C81" s="269" t="s">
        <v>586</v>
      </c>
      <c r="D81" s="269"/>
      <c r="E81" s="269"/>
      <c r="F81" s="291" t="s">
        <v>587</v>
      </c>
      <c r="G81" s="290"/>
      <c r="H81" s="269" t="s">
        <v>588</v>
      </c>
      <c r="I81" s="269" t="s">
        <v>583</v>
      </c>
      <c r="J81" s="269">
        <v>50</v>
      </c>
      <c r="K81" s="283"/>
    </row>
    <row r="82" ht="15" customHeight="1">
      <c r="B82" s="292"/>
      <c r="C82" s="269" t="s">
        <v>589</v>
      </c>
      <c r="D82" s="269"/>
      <c r="E82" s="269"/>
      <c r="F82" s="291" t="s">
        <v>581</v>
      </c>
      <c r="G82" s="290"/>
      <c r="H82" s="269" t="s">
        <v>590</v>
      </c>
      <c r="I82" s="269" t="s">
        <v>591</v>
      </c>
      <c r="J82" s="269"/>
      <c r="K82" s="283"/>
    </row>
    <row r="83" ht="15" customHeight="1">
      <c r="B83" s="292"/>
      <c r="C83" s="293" t="s">
        <v>592</v>
      </c>
      <c r="D83" s="293"/>
      <c r="E83" s="293"/>
      <c r="F83" s="294" t="s">
        <v>587</v>
      </c>
      <c r="G83" s="293"/>
      <c r="H83" s="293" t="s">
        <v>593</v>
      </c>
      <c r="I83" s="293" t="s">
        <v>583</v>
      </c>
      <c r="J83" s="293">
        <v>15</v>
      </c>
      <c r="K83" s="283"/>
    </row>
    <row r="84" ht="15" customHeight="1">
      <c r="B84" s="292"/>
      <c r="C84" s="293" t="s">
        <v>594</v>
      </c>
      <c r="D84" s="293"/>
      <c r="E84" s="293"/>
      <c r="F84" s="294" t="s">
        <v>587</v>
      </c>
      <c r="G84" s="293"/>
      <c r="H84" s="293" t="s">
        <v>595</v>
      </c>
      <c r="I84" s="293" t="s">
        <v>583</v>
      </c>
      <c r="J84" s="293">
        <v>15</v>
      </c>
      <c r="K84" s="283"/>
    </row>
    <row r="85" ht="15" customHeight="1">
      <c r="B85" s="292"/>
      <c r="C85" s="293" t="s">
        <v>596</v>
      </c>
      <c r="D85" s="293"/>
      <c r="E85" s="293"/>
      <c r="F85" s="294" t="s">
        <v>587</v>
      </c>
      <c r="G85" s="293"/>
      <c r="H85" s="293" t="s">
        <v>597</v>
      </c>
      <c r="I85" s="293" t="s">
        <v>583</v>
      </c>
      <c r="J85" s="293">
        <v>20</v>
      </c>
      <c r="K85" s="283"/>
    </row>
    <row r="86" ht="15" customHeight="1">
      <c r="B86" s="292"/>
      <c r="C86" s="293" t="s">
        <v>598</v>
      </c>
      <c r="D86" s="293"/>
      <c r="E86" s="293"/>
      <c r="F86" s="294" t="s">
        <v>587</v>
      </c>
      <c r="G86" s="293"/>
      <c r="H86" s="293" t="s">
        <v>599</v>
      </c>
      <c r="I86" s="293" t="s">
        <v>583</v>
      </c>
      <c r="J86" s="293">
        <v>20</v>
      </c>
      <c r="K86" s="283"/>
    </row>
    <row r="87" ht="15" customHeight="1">
      <c r="B87" s="292"/>
      <c r="C87" s="269" t="s">
        <v>600</v>
      </c>
      <c r="D87" s="269"/>
      <c r="E87" s="269"/>
      <c r="F87" s="291" t="s">
        <v>587</v>
      </c>
      <c r="G87" s="290"/>
      <c r="H87" s="269" t="s">
        <v>601</v>
      </c>
      <c r="I87" s="269" t="s">
        <v>583</v>
      </c>
      <c r="J87" s="269">
        <v>50</v>
      </c>
      <c r="K87" s="283"/>
    </row>
    <row r="88" ht="15" customHeight="1">
      <c r="B88" s="292"/>
      <c r="C88" s="269" t="s">
        <v>602</v>
      </c>
      <c r="D88" s="269"/>
      <c r="E88" s="269"/>
      <c r="F88" s="291" t="s">
        <v>587</v>
      </c>
      <c r="G88" s="290"/>
      <c r="H88" s="269" t="s">
        <v>603</v>
      </c>
      <c r="I88" s="269" t="s">
        <v>583</v>
      </c>
      <c r="J88" s="269">
        <v>20</v>
      </c>
      <c r="K88" s="283"/>
    </row>
    <row r="89" ht="15" customHeight="1">
      <c r="B89" s="292"/>
      <c r="C89" s="269" t="s">
        <v>604</v>
      </c>
      <c r="D89" s="269"/>
      <c r="E89" s="269"/>
      <c r="F89" s="291" t="s">
        <v>587</v>
      </c>
      <c r="G89" s="290"/>
      <c r="H89" s="269" t="s">
        <v>605</v>
      </c>
      <c r="I89" s="269" t="s">
        <v>583</v>
      </c>
      <c r="J89" s="269">
        <v>20</v>
      </c>
      <c r="K89" s="283"/>
    </row>
    <row r="90" ht="15" customHeight="1">
      <c r="B90" s="292"/>
      <c r="C90" s="269" t="s">
        <v>606</v>
      </c>
      <c r="D90" s="269"/>
      <c r="E90" s="269"/>
      <c r="F90" s="291" t="s">
        <v>587</v>
      </c>
      <c r="G90" s="290"/>
      <c r="H90" s="269" t="s">
        <v>607</v>
      </c>
      <c r="I90" s="269" t="s">
        <v>583</v>
      </c>
      <c r="J90" s="269">
        <v>50</v>
      </c>
      <c r="K90" s="283"/>
    </row>
    <row r="91" ht="15" customHeight="1">
      <c r="B91" s="292"/>
      <c r="C91" s="269" t="s">
        <v>608</v>
      </c>
      <c r="D91" s="269"/>
      <c r="E91" s="269"/>
      <c r="F91" s="291" t="s">
        <v>587</v>
      </c>
      <c r="G91" s="290"/>
      <c r="H91" s="269" t="s">
        <v>608</v>
      </c>
      <c r="I91" s="269" t="s">
        <v>583</v>
      </c>
      <c r="J91" s="269">
        <v>50</v>
      </c>
      <c r="K91" s="283"/>
    </row>
    <row r="92" ht="15" customHeight="1">
      <c r="B92" s="292"/>
      <c r="C92" s="269" t="s">
        <v>609</v>
      </c>
      <c r="D92" s="269"/>
      <c r="E92" s="269"/>
      <c r="F92" s="291" t="s">
        <v>587</v>
      </c>
      <c r="G92" s="290"/>
      <c r="H92" s="269" t="s">
        <v>610</v>
      </c>
      <c r="I92" s="269" t="s">
        <v>583</v>
      </c>
      <c r="J92" s="269">
        <v>255</v>
      </c>
      <c r="K92" s="283"/>
    </row>
    <row r="93" ht="15" customHeight="1">
      <c r="B93" s="292"/>
      <c r="C93" s="269" t="s">
        <v>611</v>
      </c>
      <c r="D93" s="269"/>
      <c r="E93" s="269"/>
      <c r="F93" s="291" t="s">
        <v>581</v>
      </c>
      <c r="G93" s="290"/>
      <c r="H93" s="269" t="s">
        <v>612</v>
      </c>
      <c r="I93" s="269" t="s">
        <v>613</v>
      </c>
      <c r="J93" s="269"/>
      <c r="K93" s="283"/>
    </row>
    <row r="94" ht="15" customHeight="1">
      <c r="B94" s="292"/>
      <c r="C94" s="269" t="s">
        <v>614</v>
      </c>
      <c r="D94" s="269"/>
      <c r="E94" s="269"/>
      <c r="F94" s="291" t="s">
        <v>581</v>
      </c>
      <c r="G94" s="290"/>
      <c r="H94" s="269" t="s">
        <v>615</v>
      </c>
      <c r="I94" s="269" t="s">
        <v>616</v>
      </c>
      <c r="J94" s="269"/>
      <c r="K94" s="283"/>
    </row>
    <row r="95" ht="15" customHeight="1">
      <c r="B95" s="292"/>
      <c r="C95" s="269" t="s">
        <v>617</v>
      </c>
      <c r="D95" s="269"/>
      <c r="E95" s="269"/>
      <c r="F95" s="291" t="s">
        <v>581</v>
      </c>
      <c r="G95" s="290"/>
      <c r="H95" s="269" t="s">
        <v>617</v>
      </c>
      <c r="I95" s="269" t="s">
        <v>616</v>
      </c>
      <c r="J95" s="269"/>
      <c r="K95" s="283"/>
    </row>
    <row r="96" ht="15" customHeight="1">
      <c r="B96" s="292"/>
      <c r="C96" s="269" t="s">
        <v>38</v>
      </c>
      <c r="D96" s="269"/>
      <c r="E96" s="269"/>
      <c r="F96" s="291" t="s">
        <v>581</v>
      </c>
      <c r="G96" s="290"/>
      <c r="H96" s="269" t="s">
        <v>618</v>
      </c>
      <c r="I96" s="269" t="s">
        <v>616</v>
      </c>
      <c r="J96" s="269"/>
      <c r="K96" s="283"/>
    </row>
    <row r="97" ht="15" customHeight="1">
      <c r="B97" s="292"/>
      <c r="C97" s="269" t="s">
        <v>48</v>
      </c>
      <c r="D97" s="269"/>
      <c r="E97" s="269"/>
      <c r="F97" s="291" t="s">
        <v>581</v>
      </c>
      <c r="G97" s="290"/>
      <c r="H97" s="269" t="s">
        <v>619</v>
      </c>
      <c r="I97" s="269" t="s">
        <v>616</v>
      </c>
      <c r="J97" s="269"/>
      <c r="K97" s="283"/>
    </row>
    <row r="98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ht="45" customHeight="1">
      <c r="B102" s="281"/>
      <c r="C102" s="282" t="s">
        <v>620</v>
      </c>
      <c r="D102" s="282"/>
      <c r="E102" s="282"/>
      <c r="F102" s="282"/>
      <c r="G102" s="282"/>
      <c r="H102" s="282"/>
      <c r="I102" s="282"/>
      <c r="J102" s="282"/>
      <c r="K102" s="283"/>
    </row>
    <row r="103" ht="17.25" customHeight="1">
      <c r="B103" s="281"/>
      <c r="C103" s="284" t="s">
        <v>575</v>
      </c>
      <c r="D103" s="284"/>
      <c r="E103" s="284"/>
      <c r="F103" s="284" t="s">
        <v>576</v>
      </c>
      <c r="G103" s="285"/>
      <c r="H103" s="284" t="s">
        <v>54</v>
      </c>
      <c r="I103" s="284" t="s">
        <v>57</v>
      </c>
      <c r="J103" s="284" t="s">
        <v>577</v>
      </c>
      <c r="K103" s="283"/>
    </row>
    <row r="104" ht="17.25" customHeight="1">
      <c r="B104" s="281"/>
      <c r="C104" s="286" t="s">
        <v>578</v>
      </c>
      <c r="D104" s="286"/>
      <c r="E104" s="286"/>
      <c r="F104" s="287" t="s">
        <v>579</v>
      </c>
      <c r="G104" s="288"/>
      <c r="H104" s="286"/>
      <c r="I104" s="286"/>
      <c r="J104" s="286" t="s">
        <v>580</v>
      </c>
      <c r="K104" s="283"/>
    </row>
    <row r="105" ht="5.25" customHeight="1">
      <c r="B105" s="281"/>
      <c r="C105" s="284"/>
      <c r="D105" s="284"/>
      <c r="E105" s="284"/>
      <c r="F105" s="284"/>
      <c r="G105" s="300"/>
      <c r="H105" s="284"/>
      <c r="I105" s="284"/>
      <c r="J105" s="284"/>
      <c r="K105" s="283"/>
    </row>
    <row r="106" ht="15" customHeight="1">
      <c r="B106" s="281"/>
      <c r="C106" s="269" t="s">
        <v>53</v>
      </c>
      <c r="D106" s="289"/>
      <c r="E106" s="289"/>
      <c r="F106" s="291" t="s">
        <v>581</v>
      </c>
      <c r="G106" s="300"/>
      <c r="H106" s="269" t="s">
        <v>621</v>
      </c>
      <c r="I106" s="269" t="s">
        <v>583</v>
      </c>
      <c r="J106" s="269">
        <v>20</v>
      </c>
      <c r="K106" s="283"/>
    </row>
    <row r="107" ht="15" customHeight="1">
      <c r="B107" s="281"/>
      <c r="C107" s="269" t="s">
        <v>584</v>
      </c>
      <c r="D107" s="269"/>
      <c r="E107" s="269"/>
      <c r="F107" s="291" t="s">
        <v>581</v>
      </c>
      <c r="G107" s="269"/>
      <c r="H107" s="269" t="s">
        <v>621</v>
      </c>
      <c r="I107" s="269" t="s">
        <v>583</v>
      </c>
      <c r="J107" s="269">
        <v>120</v>
      </c>
      <c r="K107" s="283"/>
    </row>
    <row r="108" ht="15" customHeight="1">
      <c r="B108" s="292"/>
      <c r="C108" s="269" t="s">
        <v>586</v>
      </c>
      <c r="D108" s="269"/>
      <c r="E108" s="269"/>
      <c r="F108" s="291" t="s">
        <v>587</v>
      </c>
      <c r="G108" s="269"/>
      <c r="H108" s="269" t="s">
        <v>621</v>
      </c>
      <c r="I108" s="269" t="s">
        <v>583</v>
      </c>
      <c r="J108" s="269">
        <v>50</v>
      </c>
      <c r="K108" s="283"/>
    </row>
    <row r="109" ht="15" customHeight="1">
      <c r="B109" s="292"/>
      <c r="C109" s="269" t="s">
        <v>589</v>
      </c>
      <c r="D109" s="269"/>
      <c r="E109" s="269"/>
      <c r="F109" s="291" t="s">
        <v>581</v>
      </c>
      <c r="G109" s="269"/>
      <c r="H109" s="269" t="s">
        <v>621</v>
      </c>
      <c r="I109" s="269" t="s">
        <v>591</v>
      </c>
      <c r="J109" s="269"/>
      <c r="K109" s="283"/>
    </row>
    <row r="110" ht="15" customHeight="1">
      <c r="B110" s="292"/>
      <c r="C110" s="269" t="s">
        <v>600</v>
      </c>
      <c r="D110" s="269"/>
      <c r="E110" s="269"/>
      <c r="F110" s="291" t="s">
        <v>587</v>
      </c>
      <c r="G110" s="269"/>
      <c r="H110" s="269" t="s">
        <v>621</v>
      </c>
      <c r="I110" s="269" t="s">
        <v>583</v>
      </c>
      <c r="J110" s="269">
        <v>50</v>
      </c>
      <c r="K110" s="283"/>
    </row>
    <row r="111" ht="15" customHeight="1">
      <c r="B111" s="292"/>
      <c r="C111" s="269" t="s">
        <v>608</v>
      </c>
      <c r="D111" s="269"/>
      <c r="E111" s="269"/>
      <c r="F111" s="291" t="s">
        <v>587</v>
      </c>
      <c r="G111" s="269"/>
      <c r="H111" s="269" t="s">
        <v>621</v>
      </c>
      <c r="I111" s="269" t="s">
        <v>583</v>
      </c>
      <c r="J111" s="269">
        <v>50</v>
      </c>
      <c r="K111" s="283"/>
    </row>
    <row r="112" ht="15" customHeight="1">
      <c r="B112" s="292"/>
      <c r="C112" s="269" t="s">
        <v>606</v>
      </c>
      <c r="D112" s="269"/>
      <c r="E112" s="269"/>
      <c r="F112" s="291" t="s">
        <v>587</v>
      </c>
      <c r="G112" s="269"/>
      <c r="H112" s="269" t="s">
        <v>621</v>
      </c>
      <c r="I112" s="269" t="s">
        <v>583</v>
      </c>
      <c r="J112" s="269">
        <v>50</v>
      </c>
      <c r="K112" s="283"/>
    </row>
    <row r="113" ht="15" customHeight="1">
      <c r="B113" s="292"/>
      <c r="C113" s="269" t="s">
        <v>53</v>
      </c>
      <c r="D113" s="269"/>
      <c r="E113" s="269"/>
      <c r="F113" s="291" t="s">
        <v>581</v>
      </c>
      <c r="G113" s="269"/>
      <c r="H113" s="269" t="s">
        <v>622</v>
      </c>
      <c r="I113" s="269" t="s">
        <v>583</v>
      </c>
      <c r="J113" s="269">
        <v>20</v>
      </c>
      <c r="K113" s="283"/>
    </row>
    <row r="114" ht="15" customHeight="1">
      <c r="B114" s="292"/>
      <c r="C114" s="269" t="s">
        <v>623</v>
      </c>
      <c r="D114" s="269"/>
      <c r="E114" s="269"/>
      <c r="F114" s="291" t="s">
        <v>581</v>
      </c>
      <c r="G114" s="269"/>
      <c r="H114" s="269" t="s">
        <v>624</v>
      </c>
      <c r="I114" s="269" t="s">
        <v>583</v>
      </c>
      <c r="J114" s="269">
        <v>120</v>
      </c>
      <c r="K114" s="283"/>
    </row>
    <row r="115" ht="15" customHeight="1">
      <c r="B115" s="292"/>
      <c r="C115" s="269" t="s">
        <v>38</v>
      </c>
      <c r="D115" s="269"/>
      <c r="E115" s="269"/>
      <c r="F115" s="291" t="s">
        <v>581</v>
      </c>
      <c r="G115" s="269"/>
      <c r="H115" s="269" t="s">
        <v>625</v>
      </c>
      <c r="I115" s="269" t="s">
        <v>616</v>
      </c>
      <c r="J115" s="269"/>
      <c r="K115" s="283"/>
    </row>
    <row r="116" ht="15" customHeight="1">
      <c r="B116" s="292"/>
      <c r="C116" s="269" t="s">
        <v>48</v>
      </c>
      <c r="D116" s="269"/>
      <c r="E116" s="269"/>
      <c r="F116" s="291" t="s">
        <v>581</v>
      </c>
      <c r="G116" s="269"/>
      <c r="H116" s="269" t="s">
        <v>626</v>
      </c>
      <c r="I116" s="269" t="s">
        <v>616</v>
      </c>
      <c r="J116" s="269"/>
      <c r="K116" s="283"/>
    </row>
    <row r="117" ht="15" customHeight="1">
      <c r="B117" s="292"/>
      <c r="C117" s="269" t="s">
        <v>57</v>
      </c>
      <c r="D117" s="269"/>
      <c r="E117" s="269"/>
      <c r="F117" s="291" t="s">
        <v>581</v>
      </c>
      <c r="G117" s="269"/>
      <c r="H117" s="269" t="s">
        <v>627</v>
      </c>
      <c r="I117" s="269" t="s">
        <v>628</v>
      </c>
      <c r="J117" s="269"/>
      <c r="K117" s="283"/>
    </row>
    <row r="118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ht="18.75" customHeight="1">
      <c r="B119" s="302"/>
      <c r="C119" s="266"/>
      <c r="D119" s="266"/>
      <c r="E119" s="266"/>
      <c r="F119" s="303"/>
      <c r="G119" s="266"/>
      <c r="H119" s="266"/>
      <c r="I119" s="266"/>
      <c r="J119" s="266"/>
      <c r="K119" s="302"/>
    </row>
    <row r="120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ht="45" customHeight="1">
      <c r="B122" s="307"/>
      <c r="C122" s="260" t="s">
        <v>629</v>
      </c>
      <c r="D122" s="260"/>
      <c r="E122" s="260"/>
      <c r="F122" s="260"/>
      <c r="G122" s="260"/>
      <c r="H122" s="260"/>
      <c r="I122" s="260"/>
      <c r="J122" s="260"/>
      <c r="K122" s="308"/>
    </row>
    <row r="123" ht="17.25" customHeight="1">
      <c r="B123" s="309"/>
      <c r="C123" s="284" t="s">
        <v>575</v>
      </c>
      <c r="D123" s="284"/>
      <c r="E123" s="284"/>
      <c r="F123" s="284" t="s">
        <v>576</v>
      </c>
      <c r="G123" s="285"/>
      <c r="H123" s="284" t="s">
        <v>54</v>
      </c>
      <c r="I123" s="284" t="s">
        <v>57</v>
      </c>
      <c r="J123" s="284" t="s">
        <v>577</v>
      </c>
      <c r="K123" s="310"/>
    </row>
    <row r="124" ht="17.25" customHeight="1">
      <c r="B124" s="309"/>
      <c r="C124" s="286" t="s">
        <v>578</v>
      </c>
      <c r="D124" s="286"/>
      <c r="E124" s="286"/>
      <c r="F124" s="287" t="s">
        <v>579</v>
      </c>
      <c r="G124" s="288"/>
      <c r="H124" s="286"/>
      <c r="I124" s="286"/>
      <c r="J124" s="286" t="s">
        <v>580</v>
      </c>
      <c r="K124" s="310"/>
    </row>
    <row r="125" ht="5.25" customHeight="1">
      <c r="B125" s="311"/>
      <c r="C125" s="289"/>
      <c r="D125" s="289"/>
      <c r="E125" s="289"/>
      <c r="F125" s="289"/>
      <c r="G125" s="269"/>
      <c r="H125" s="289"/>
      <c r="I125" s="289"/>
      <c r="J125" s="289"/>
      <c r="K125" s="312"/>
    </row>
    <row r="126" ht="15" customHeight="1">
      <c r="B126" s="311"/>
      <c r="C126" s="269" t="s">
        <v>584</v>
      </c>
      <c r="D126" s="289"/>
      <c r="E126" s="289"/>
      <c r="F126" s="291" t="s">
        <v>581</v>
      </c>
      <c r="G126" s="269"/>
      <c r="H126" s="269" t="s">
        <v>621</v>
      </c>
      <c r="I126" s="269" t="s">
        <v>583</v>
      </c>
      <c r="J126" s="269">
        <v>120</v>
      </c>
      <c r="K126" s="313"/>
    </row>
    <row r="127" ht="15" customHeight="1">
      <c r="B127" s="311"/>
      <c r="C127" s="269" t="s">
        <v>630</v>
      </c>
      <c r="D127" s="269"/>
      <c r="E127" s="269"/>
      <c r="F127" s="291" t="s">
        <v>581</v>
      </c>
      <c r="G127" s="269"/>
      <c r="H127" s="269" t="s">
        <v>631</v>
      </c>
      <c r="I127" s="269" t="s">
        <v>583</v>
      </c>
      <c r="J127" s="269" t="s">
        <v>632</v>
      </c>
      <c r="K127" s="313"/>
    </row>
    <row r="128" ht="15" customHeight="1">
      <c r="B128" s="311"/>
      <c r="C128" s="269" t="s">
        <v>529</v>
      </c>
      <c r="D128" s="269"/>
      <c r="E128" s="269"/>
      <c r="F128" s="291" t="s">
        <v>581</v>
      </c>
      <c r="G128" s="269"/>
      <c r="H128" s="269" t="s">
        <v>633</v>
      </c>
      <c r="I128" s="269" t="s">
        <v>583</v>
      </c>
      <c r="J128" s="269" t="s">
        <v>632</v>
      </c>
      <c r="K128" s="313"/>
    </row>
    <row r="129" ht="15" customHeight="1">
      <c r="B129" s="311"/>
      <c r="C129" s="269" t="s">
        <v>592</v>
      </c>
      <c r="D129" s="269"/>
      <c r="E129" s="269"/>
      <c r="F129" s="291" t="s">
        <v>587</v>
      </c>
      <c r="G129" s="269"/>
      <c r="H129" s="269" t="s">
        <v>593</v>
      </c>
      <c r="I129" s="269" t="s">
        <v>583</v>
      </c>
      <c r="J129" s="269">
        <v>15</v>
      </c>
      <c r="K129" s="313"/>
    </row>
    <row r="130" ht="15" customHeight="1">
      <c r="B130" s="311"/>
      <c r="C130" s="293" t="s">
        <v>594</v>
      </c>
      <c r="D130" s="293"/>
      <c r="E130" s="293"/>
      <c r="F130" s="294" t="s">
        <v>587</v>
      </c>
      <c r="G130" s="293"/>
      <c r="H130" s="293" t="s">
        <v>595</v>
      </c>
      <c r="I130" s="293" t="s">
        <v>583</v>
      </c>
      <c r="J130" s="293">
        <v>15</v>
      </c>
      <c r="K130" s="313"/>
    </row>
    <row r="131" ht="15" customHeight="1">
      <c r="B131" s="311"/>
      <c r="C131" s="293" t="s">
        <v>596</v>
      </c>
      <c r="D131" s="293"/>
      <c r="E131" s="293"/>
      <c r="F131" s="294" t="s">
        <v>587</v>
      </c>
      <c r="G131" s="293"/>
      <c r="H131" s="293" t="s">
        <v>597</v>
      </c>
      <c r="I131" s="293" t="s">
        <v>583</v>
      </c>
      <c r="J131" s="293">
        <v>20</v>
      </c>
      <c r="K131" s="313"/>
    </row>
    <row r="132" ht="15" customHeight="1">
      <c r="B132" s="311"/>
      <c r="C132" s="293" t="s">
        <v>598</v>
      </c>
      <c r="D132" s="293"/>
      <c r="E132" s="293"/>
      <c r="F132" s="294" t="s">
        <v>587</v>
      </c>
      <c r="G132" s="293"/>
      <c r="H132" s="293" t="s">
        <v>599</v>
      </c>
      <c r="I132" s="293" t="s">
        <v>583</v>
      </c>
      <c r="J132" s="293">
        <v>20</v>
      </c>
      <c r="K132" s="313"/>
    </row>
    <row r="133" ht="15" customHeight="1">
      <c r="B133" s="311"/>
      <c r="C133" s="269" t="s">
        <v>586</v>
      </c>
      <c r="D133" s="269"/>
      <c r="E133" s="269"/>
      <c r="F133" s="291" t="s">
        <v>587</v>
      </c>
      <c r="G133" s="269"/>
      <c r="H133" s="269" t="s">
        <v>621</v>
      </c>
      <c r="I133" s="269" t="s">
        <v>583</v>
      </c>
      <c r="J133" s="269">
        <v>50</v>
      </c>
      <c r="K133" s="313"/>
    </row>
    <row r="134" ht="15" customHeight="1">
      <c r="B134" s="311"/>
      <c r="C134" s="269" t="s">
        <v>600</v>
      </c>
      <c r="D134" s="269"/>
      <c r="E134" s="269"/>
      <c r="F134" s="291" t="s">
        <v>587</v>
      </c>
      <c r="G134" s="269"/>
      <c r="H134" s="269" t="s">
        <v>621</v>
      </c>
      <c r="I134" s="269" t="s">
        <v>583</v>
      </c>
      <c r="J134" s="269">
        <v>50</v>
      </c>
      <c r="K134" s="313"/>
    </row>
    <row r="135" ht="15" customHeight="1">
      <c r="B135" s="311"/>
      <c r="C135" s="269" t="s">
        <v>606</v>
      </c>
      <c r="D135" s="269"/>
      <c r="E135" s="269"/>
      <c r="F135" s="291" t="s">
        <v>587</v>
      </c>
      <c r="G135" s="269"/>
      <c r="H135" s="269" t="s">
        <v>621</v>
      </c>
      <c r="I135" s="269" t="s">
        <v>583</v>
      </c>
      <c r="J135" s="269">
        <v>50</v>
      </c>
      <c r="K135" s="313"/>
    </row>
    <row r="136" ht="15" customHeight="1">
      <c r="B136" s="311"/>
      <c r="C136" s="269" t="s">
        <v>608</v>
      </c>
      <c r="D136" s="269"/>
      <c r="E136" s="269"/>
      <c r="F136" s="291" t="s">
        <v>587</v>
      </c>
      <c r="G136" s="269"/>
      <c r="H136" s="269" t="s">
        <v>621</v>
      </c>
      <c r="I136" s="269" t="s">
        <v>583</v>
      </c>
      <c r="J136" s="269">
        <v>50</v>
      </c>
      <c r="K136" s="313"/>
    </row>
    <row r="137" ht="15" customHeight="1">
      <c r="B137" s="311"/>
      <c r="C137" s="269" t="s">
        <v>609</v>
      </c>
      <c r="D137" s="269"/>
      <c r="E137" s="269"/>
      <c r="F137" s="291" t="s">
        <v>587</v>
      </c>
      <c r="G137" s="269"/>
      <c r="H137" s="269" t="s">
        <v>634</v>
      </c>
      <c r="I137" s="269" t="s">
        <v>583</v>
      </c>
      <c r="J137" s="269">
        <v>255</v>
      </c>
      <c r="K137" s="313"/>
    </row>
    <row r="138" ht="15" customHeight="1">
      <c r="B138" s="311"/>
      <c r="C138" s="269" t="s">
        <v>611</v>
      </c>
      <c r="D138" s="269"/>
      <c r="E138" s="269"/>
      <c r="F138" s="291" t="s">
        <v>581</v>
      </c>
      <c r="G138" s="269"/>
      <c r="H138" s="269" t="s">
        <v>635</v>
      </c>
      <c r="I138" s="269" t="s">
        <v>613</v>
      </c>
      <c r="J138" s="269"/>
      <c r="K138" s="313"/>
    </row>
    <row r="139" ht="15" customHeight="1">
      <c r="B139" s="311"/>
      <c r="C139" s="269" t="s">
        <v>614</v>
      </c>
      <c r="D139" s="269"/>
      <c r="E139" s="269"/>
      <c r="F139" s="291" t="s">
        <v>581</v>
      </c>
      <c r="G139" s="269"/>
      <c r="H139" s="269" t="s">
        <v>636</v>
      </c>
      <c r="I139" s="269" t="s">
        <v>616</v>
      </c>
      <c r="J139" s="269"/>
      <c r="K139" s="313"/>
    </row>
    <row r="140" ht="15" customHeight="1">
      <c r="B140" s="311"/>
      <c r="C140" s="269" t="s">
        <v>617</v>
      </c>
      <c r="D140" s="269"/>
      <c r="E140" s="269"/>
      <c r="F140" s="291" t="s">
        <v>581</v>
      </c>
      <c r="G140" s="269"/>
      <c r="H140" s="269" t="s">
        <v>617</v>
      </c>
      <c r="I140" s="269" t="s">
        <v>616</v>
      </c>
      <c r="J140" s="269"/>
      <c r="K140" s="313"/>
    </row>
    <row r="141" ht="15" customHeight="1">
      <c r="B141" s="311"/>
      <c r="C141" s="269" t="s">
        <v>38</v>
      </c>
      <c r="D141" s="269"/>
      <c r="E141" s="269"/>
      <c r="F141" s="291" t="s">
        <v>581</v>
      </c>
      <c r="G141" s="269"/>
      <c r="H141" s="269" t="s">
        <v>637</v>
      </c>
      <c r="I141" s="269" t="s">
        <v>616</v>
      </c>
      <c r="J141" s="269"/>
      <c r="K141" s="313"/>
    </row>
    <row r="142" ht="15" customHeight="1">
      <c r="B142" s="311"/>
      <c r="C142" s="269" t="s">
        <v>638</v>
      </c>
      <c r="D142" s="269"/>
      <c r="E142" s="269"/>
      <c r="F142" s="291" t="s">
        <v>581</v>
      </c>
      <c r="G142" s="269"/>
      <c r="H142" s="269" t="s">
        <v>639</v>
      </c>
      <c r="I142" s="269" t="s">
        <v>616</v>
      </c>
      <c r="J142" s="269"/>
      <c r="K142" s="313"/>
    </row>
    <row r="143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ht="18.75" customHeight="1">
      <c r="B144" s="266"/>
      <c r="C144" s="266"/>
      <c r="D144" s="266"/>
      <c r="E144" s="266"/>
      <c r="F144" s="303"/>
      <c r="G144" s="266"/>
      <c r="H144" s="266"/>
      <c r="I144" s="266"/>
      <c r="J144" s="266"/>
      <c r="K144" s="266"/>
    </row>
    <row r="145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ht="45" customHeight="1">
      <c r="B147" s="281"/>
      <c r="C147" s="282" t="s">
        <v>640</v>
      </c>
      <c r="D147" s="282"/>
      <c r="E147" s="282"/>
      <c r="F147" s="282"/>
      <c r="G147" s="282"/>
      <c r="H147" s="282"/>
      <c r="I147" s="282"/>
      <c r="J147" s="282"/>
      <c r="K147" s="283"/>
    </row>
    <row r="148" ht="17.25" customHeight="1">
      <c r="B148" s="281"/>
      <c r="C148" s="284" t="s">
        <v>575</v>
      </c>
      <c r="D148" s="284"/>
      <c r="E148" s="284"/>
      <c r="F148" s="284" t="s">
        <v>576</v>
      </c>
      <c r="G148" s="285"/>
      <c r="H148" s="284" t="s">
        <v>54</v>
      </c>
      <c r="I148" s="284" t="s">
        <v>57</v>
      </c>
      <c r="J148" s="284" t="s">
        <v>577</v>
      </c>
      <c r="K148" s="283"/>
    </row>
    <row r="149" ht="17.25" customHeight="1">
      <c r="B149" s="281"/>
      <c r="C149" s="286" t="s">
        <v>578</v>
      </c>
      <c r="D149" s="286"/>
      <c r="E149" s="286"/>
      <c r="F149" s="287" t="s">
        <v>579</v>
      </c>
      <c r="G149" s="288"/>
      <c r="H149" s="286"/>
      <c r="I149" s="286"/>
      <c r="J149" s="286" t="s">
        <v>580</v>
      </c>
      <c r="K149" s="283"/>
    </row>
    <row r="150" ht="5.25" customHeight="1">
      <c r="B150" s="292"/>
      <c r="C150" s="289"/>
      <c r="D150" s="289"/>
      <c r="E150" s="289"/>
      <c r="F150" s="289"/>
      <c r="G150" s="290"/>
      <c r="H150" s="289"/>
      <c r="I150" s="289"/>
      <c r="J150" s="289"/>
      <c r="K150" s="313"/>
    </row>
    <row r="151" ht="15" customHeight="1">
      <c r="B151" s="292"/>
      <c r="C151" s="317" t="s">
        <v>584</v>
      </c>
      <c r="D151" s="269"/>
      <c r="E151" s="269"/>
      <c r="F151" s="318" t="s">
        <v>581</v>
      </c>
      <c r="G151" s="269"/>
      <c r="H151" s="317" t="s">
        <v>621</v>
      </c>
      <c r="I151" s="317" t="s">
        <v>583</v>
      </c>
      <c r="J151" s="317">
        <v>120</v>
      </c>
      <c r="K151" s="313"/>
    </row>
    <row r="152" ht="15" customHeight="1">
      <c r="B152" s="292"/>
      <c r="C152" s="317" t="s">
        <v>630</v>
      </c>
      <c r="D152" s="269"/>
      <c r="E152" s="269"/>
      <c r="F152" s="318" t="s">
        <v>581</v>
      </c>
      <c r="G152" s="269"/>
      <c r="H152" s="317" t="s">
        <v>641</v>
      </c>
      <c r="I152" s="317" t="s">
        <v>583</v>
      </c>
      <c r="J152" s="317" t="s">
        <v>632</v>
      </c>
      <c r="K152" s="313"/>
    </row>
    <row r="153" ht="15" customHeight="1">
      <c r="B153" s="292"/>
      <c r="C153" s="317" t="s">
        <v>529</v>
      </c>
      <c r="D153" s="269"/>
      <c r="E153" s="269"/>
      <c r="F153" s="318" t="s">
        <v>581</v>
      </c>
      <c r="G153" s="269"/>
      <c r="H153" s="317" t="s">
        <v>642</v>
      </c>
      <c r="I153" s="317" t="s">
        <v>583</v>
      </c>
      <c r="J153" s="317" t="s">
        <v>632</v>
      </c>
      <c r="K153" s="313"/>
    </row>
    <row r="154" ht="15" customHeight="1">
      <c r="B154" s="292"/>
      <c r="C154" s="317" t="s">
        <v>586</v>
      </c>
      <c r="D154" s="269"/>
      <c r="E154" s="269"/>
      <c r="F154" s="318" t="s">
        <v>587</v>
      </c>
      <c r="G154" s="269"/>
      <c r="H154" s="317" t="s">
        <v>621</v>
      </c>
      <c r="I154" s="317" t="s">
        <v>583</v>
      </c>
      <c r="J154" s="317">
        <v>50</v>
      </c>
      <c r="K154" s="313"/>
    </row>
    <row r="155" ht="15" customHeight="1">
      <c r="B155" s="292"/>
      <c r="C155" s="317" t="s">
        <v>589</v>
      </c>
      <c r="D155" s="269"/>
      <c r="E155" s="269"/>
      <c r="F155" s="318" t="s">
        <v>581</v>
      </c>
      <c r="G155" s="269"/>
      <c r="H155" s="317" t="s">
        <v>621</v>
      </c>
      <c r="I155" s="317" t="s">
        <v>591</v>
      </c>
      <c r="J155" s="317"/>
      <c r="K155" s="313"/>
    </row>
    <row r="156" ht="15" customHeight="1">
      <c r="B156" s="292"/>
      <c r="C156" s="317" t="s">
        <v>600</v>
      </c>
      <c r="D156" s="269"/>
      <c r="E156" s="269"/>
      <c r="F156" s="318" t="s">
        <v>587</v>
      </c>
      <c r="G156" s="269"/>
      <c r="H156" s="317" t="s">
        <v>621</v>
      </c>
      <c r="I156" s="317" t="s">
        <v>583</v>
      </c>
      <c r="J156" s="317">
        <v>50</v>
      </c>
      <c r="K156" s="313"/>
    </row>
    <row r="157" ht="15" customHeight="1">
      <c r="B157" s="292"/>
      <c r="C157" s="317" t="s">
        <v>608</v>
      </c>
      <c r="D157" s="269"/>
      <c r="E157" s="269"/>
      <c r="F157" s="318" t="s">
        <v>587</v>
      </c>
      <c r="G157" s="269"/>
      <c r="H157" s="317" t="s">
        <v>621</v>
      </c>
      <c r="I157" s="317" t="s">
        <v>583</v>
      </c>
      <c r="J157" s="317">
        <v>50</v>
      </c>
      <c r="K157" s="313"/>
    </row>
    <row r="158" ht="15" customHeight="1">
      <c r="B158" s="292"/>
      <c r="C158" s="317" t="s">
        <v>606</v>
      </c>
      <c r="D158" s="269"/>
      <c r="E158" s="269"/>
      <c r="F158" s="318" t="s">
        <v>587</v>
      </c>
      <c r="G158" s="269"/>
      <c r="H158" s="317" t="s">
        <v>621</v>
      </c>
      <c r="I158" s="317" t="s">
        <v>583</v>
      </c>
      <c r="J158" s="317">
        <v>50</v>
      </c>
      <c r="K158" s="313"/>
    </row>
    <row r="159" ht="15" customHeight="1">
      <c r="B159" s="292"/>
      <c r="C159" s="317" t="s">
        <v>90</v>
      </c>
      <c r="D159" s="269"/>
      <c r="E159" s="269"/>
      <c r="F159" s="318" t="s">
        <v>581</v>
      </c>
      <c r="G159" s="269"/>
      <c r="H159" s="317" t="s">
        <v>643</v>
      </c>
      <c r="I159" s="317" t="s">
        <v>583</v>
      </c>
      <c r="J159" s="317" t="s">
        <v>644</v>
      </c>
      <c r="K159" s="313"/>
    </row>
    <row r="160" ht="15" customHeight="1">
      <c r="B160" s="292"/>
      <c r="C160" s="317" t="s">
        <v>645</v>
      </c>
      <c r="D160" s="269"/>
      <c r="E160" s="269"/>
      <c r="F160" s="318" t="s">
        <v>581</v>
      </c>
      <c r="G160" s="269"/>
      <c r="H160" s="317" t="s">
        <v>646</v>
      </c>
      <c r="I160" s="317" t="s">
        <v>616</v>
      </c>
      <c r="J160" s="317"/>
      <c r="K160" s="313"/>
    </row>
    <row r="161" ht="15" customHeight="1">
      <c r="B161" s="319"/>
      <c r="C161" s="301"/>
      <c r="D161" s="301"/>
      <c r="E161" s="301"/>
      <c r="F161" s="301"/>
      <c r="G161" s="301"/>
      <c r="H161" s="301"/>
      <c r="I161" s="301"/>
      <c r="J161" s="301"/>
      <c r="K161" s="320"/>
    </row>
    <row r="162" ht="18.75" customHeight="1">
      <c r="B162" s="266"/>
      <c r="C162" s="269"/>
      <c r="D162" s="269"/>
      <c r="E162" s="269"/>
      <c r="F162" s="291"/>
      <c r="G162" s="269"/>
      <c r="H162" s="269"/>
      <c r="I162" s="269"/>
      <c r="J162" s="269"/>
      <c r="K162" s="266"/>
    </row>
    <row r="163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ht="45" customHeight="1">
      <c r="B165" s="259"/>
      <c r="C165" s="260" t="s">
        <v>647</v>
      </c>
      <c r="D165" s="260"/>
      <c r="E165" s="260"/>
      <c r="F165" s="260"/>
      <c r="G165" s="260"/>
      <c r="H165" s="260"/>
      <c r="I165" s="260"/>
      <c r="J165" s="260"/>
      <c r="K165" s="261"/>
    </row>
    <row r="166" ht="17.25" customHeight="1">
      <c r="B166" s="259"/>
      <c r="C166" s="284" t="s">
        <v>575</v>
      </c>
      <c r="D166" s="284"/>
      <c r="E166" s="284"/>
      <c r="F166" s="284" t="s">
        <v>576</v>
      </c>
      <c r="G166" s="321"/>
      <c r="H166" s="322" t="s">
        <v>54</v>
      </c>
      <c r="I166" s="322" t="s">
        <v>57</v>
      </c>
      <c r="J166" s="284" t="s">
        <v>577</v>
      </c>
      <c r="K166" s="261"/>
    </row>
    <row r="167" ht="17.25" customHeight="1">
      <c r="B167" s="262"/>
      <c r="C167" s="286" t="s">
        <v>578</v>
      </c>
      <c r="D167" s="286"/>
      <c r="E167" s="286"/>
      <c r="F167" s="287" t="s">
        <v>579</v>
      </c>
      <c r="G167" s="323"/>
      <c r="H167" s="324"/>
      <c r="I167" s="324"/>
      <c r="J167" s="286" t="s">
        <v>580</v>
      </c>
      <c r="K167" s="264"/>
    </row>
    <row r="168" ht="5.25" customHeight="1">
      <c r="B168" s="292"/>
      <c r="C168" s="289"/>
      <c r="D168" s="289"/>
      <c r="E168" s="289"/>
      <c r="F168" s="289"/>
      <c r="G168" s="290"/>
      <c r="H168" s="289"/>
      <c r="I168" s="289"/>
      <c r="J168" s="289"/>
      <c r="K168" s="313"/>
    </row>
    <row r="169" ht="15" customHeight="1">
      <c r="B169" s="292"/>
      <c r="C169" s="269" t="s">
        <v>584</v>
      </c>
      <c r="D169" s="269"/>
      <c r="E169" s="269"/>
      <c r="F169" s="291" t="s">
        <v>581</v>
      </c>
      <c r="G169" s="269"/>
      <c r="H169" s="269" t="s">
        <v>621</v>
      </c>
      <c r="I169" s="269" t="s">
        <v>583</v>
      </c>
      <c r="J169" s="269">
        <v>120</v>
      </c>
      <c r="K169" s="313"/>
    </row>
    <row r="170" ht="15" customHeight="1">
      <c r="B170" s="292"/>
      <c r="C170" s="269" t="s">
        <v>630</v>
      </c>
      <c r="D170" s="269"/>
      <c r="E170" s="269"/>
      <c r="F170" s="291" t="s">
        <v>581</v>
      </c>
      <c r="G170" s="269"/>
      <c r="H170" s="269" t="s">
        <v>631</v>
      </c>
      <c r="I170" s="269" t="s">
        <v>583</v>
      </c>
      <c r="J170" s="269" t="s">
        <v>632</v>
      </c>
      <c r="K170" s="313"/>
    </row>
    <row r="171" ht="15" customHeight="1">
      <c r="B171" s="292"/>
      <c r="C171" s="269" t="s">
        <v>529</v>
      </c>
      <c r="D171" s="269"/>
      <c r="E171" s="269"/>
      <c r="F171" s="291" t="s">
        <v>581</v>
      </c>
      <c r="G171" s="269"/>
      <c r="H171" s="269" t="s">
        <v>648</v>
      </c>
      <c r="I171" s="269" t="s">
        <v>583</v>
      </c>
      <c r="J171" s="269" t="s">
        <v>632</v>
      </c>
      <c r="K171" s="313"/>
    </row>
    <row r="172" ht="15" customHeight="1">
      <c r="B172" s="292"/>
      <c r="C172" s="269" t="s">
        <v>586</v>
      </c>
      <c r="D172" s="269"/>
      <c r="E172" s="269"/>
      <c r="F172" s="291" t="s">
        <v>587</v>
      </c>
      <c r="G172" s="269"/>
      <c r="H172" s="269" t="s">
        <v>648</v>
      </c>
      <c r="I172" s="269" t="s">
        <v>583</v>
      </c>
      <c r="J172" s="269">
        <v>50</v>
      </c>
      <c r="K172" s="313"/>
    </row>
    <row r="173" ht="15" customHeight="1">
      <c r="B173" s="292"/>
      <c r="C173" s="269" t="s">
        <v>589</v>
      </c>
      <c r="D173" s="269"/>
      <c r="E173" s="269"/>
      <c r="F173" s="291" t="s">
        <v>581</v>
      </c>
      <c r="G173" s="269"/>
      <c r="H173" s="269" t="s">
        <v>648</v>
      </c>
      <c r="I173" s="269" t="s">
        <v>591</v>
      </c>
      <c r="J173" s="269"/>
      <c r="K173" s="313"/>
    </row>
    <row r="174" ht="15" customHeight="1">
      <c r="B174" s="292"/>
      <c r="C174" s="269" t="s">
        <v>600</v>
      </c>
      <c r="D174" s="269"/>
      <c r="E174" s="269"/>
      <c r="F174" s="291" t="s">
        <v>587</v>
      </c>
      <c r="G174" s="269"/>
      <c r="H174" s="269" t="s">
        <v>648</v>
      </c>
      <c r="I174" s="269" t="s">
        <v>583</v>
      </c>
      <c r="J174" s="269">
        <v>50</v>
      </c>
      <c r="K174" s="313"/>
    </row>
    <row r="175" ht="15" customHeight="1">
      <c r="B175" s="292"/>
      <c r="C175" s="269" t="s">
        <v>608</v>
      </c>
      <c r="D175" s="269"/>
      <c r="E175" s="269"/>
      <c r="F175" s="291" t="s">
        <v>587</v>
      </c>
      <c r="G175" s="269"/>
      <c r="H175" s="269" t="s">
        <v>648</v>
      </c>
      <c r="I175" s="269" t="s">
        <v>583</v>
      </c>
      <c r="J175" s="269">
        <v>50</v>
      </c>
      <c r="K175" s="313"/>
    </row>
    <row r="176" ht="15" customHeight="1">
      <c r="B176" s="292"/>
      <c r="C176" s="269" t="s">
        <v>606</v>
      </c>
      <c r="D176" s="269"/>
      <c r="E176" s="269"/>
      <c r="F176" s="291" t="s">
        <v>587</v>
      </c>
      <c r="G176" s="269"/>
      <c r="H176" s="269" t="s">
        <v>648</v>
      </c>
      <c r="I176" s="269" t="s">
        <v>583</v>
      </c>
      <c r="J176" s="269">
        <v>50</v>
      </c>
      <c r="K176" s="313"/>
    </row>
    <row r="177" ht="15" customHeight="1">
      <c r="B177" s="292"/>
      <c r="C177" s="269" t="s">
        <v>103</v>
      </c>
      <c r="D177" s="269"/>
      <c r="E177" s="269"/>
      <c r="F177" s="291" t="s">
        <v>581</v>
      </c>
      <c r="G177" s="269"/>
      <c r="H177" s="269" t="s">
        <v>649</v>
      </c>
      <c r="I177" s="269" t="s">
        <v>650</v>
      </c>
      <c r="J177" s="269"/>
      <c r="K177" s="313"/>
    </row>
    <row r="178" ht="15" customHeight="1">
      <c r="B178" s="292"/>
      <c r="C178" s="269" t="s">
        <v>57</v>
      </c>
      <c r="D178" s="269"/>
      <c r="E178" s="269"/>
      <c r="F178" s="291" t="s">
        <v>581</v>
      </c>
      <c r="G178" s="269"/>
      <c r="H178" s="269" t="s">
        <v>651</v>
      </c>
      <c r="I178" s="269" t="s">
        <v>652</v>
      </c>
      <c r="J178" s="269">
        <v>1</v>
      </c>
      <c r="K178" s="313"/>
    </row>
    <row r="179" ht="15" customHeight="1">
      <c r="B179" s="292"/>
      <c r="C179" s="269" t="s">
        <v>53</v>
      </c>
      <c r="D179" s="269"/>
      <c r="E179" s="269"/>
      <c r="F179" s="291" t="s">
        <v>581</v>
      </c>
      <c r="G179" s="269"/>
      <c r="H179" s="269" t="s">
        <v>653</v>
      </c>
      <c r="I179" s="269" t="s">
        <v>583</v>
      </c>
      <c r="J179" s="269">
        <v>20</v>
      </c>
      <c r="K179" s="313"/>
    </row>
    <row r="180" ht="15" customHeight="1">
      <c r="B180" s="292"/>
      <c r="C180" s="269" t="s">
        <v>54</v>
      </c>
      <c r="D180" s="269"/>
      <c r="E180" s="269"/>
      <c r="F180" s="291" t="s">
        <v>581</v>
      </c>
      <c r="G180" s="269"/>
      <c r="H180" s="269" t="s">
        <v>654</v>
      </c>
      <c r="I180" s="269" t="s">
        <v>583</v>
      </c>
      <c r="J180" s="269">
        <v>255</v>
      </c>
      <c r="K180" s="313"/>
    </row>
    <row r="181" ht="15" customHeight="1">
      <c r="B181" s="292"/>
      <c r="C181" s="269" t="s">
        <v>104</v>
      </c>
      <c r="D181" s="269"/>
      <c r="E181" s="269"/>
      <c r="F181" s="291" t="s">
        <v>581</v>
      </c>
      <c r="G181" s="269"/>
      <c r="H181" s="269" t="s">
        <v>545</v>
      </c>
      <c r="I181" s="269" t="s">
        <v>583</v>
      </c>
      <c r="J181" s="269">
        <v>10</v>
      </c>
      <c r="K181" s="313"/>
    </row>
    <row r="182" ht="15" customHeight="1">
      <c r="B182" s="292"/>
      <c r="C182" s="269" t="s">
        <v>105</v>
      </c>
      <c r="D182" s="269"/>
      <c r="E182" s="269"/>
      <c r="F182" s="291" t="s">
        <v>581</v>
      </c>
      <c r="G182" s="269"/>
      <c r="H182" s="269" t="s">
        <v>655</v>
      </c>
      <c r="I182" s="269" t="s">
        <v>616</v>
      </c>
      <c r="J182" s="269"/>
      <c r="K182" s="313"/>
    </row>
    <row r="183" ht="15" customHeight="1">
      <c r="B183" s="292"/>
      <c r="C183" s="269" t="s">
        <v>656</v>
      </c>
      <c r="D183" s="269"/>
      <c r="E183" s="269"/>
      <c r="F183" s="291" t="s">
        <v>581</v>
      </c>
      <c r="G183" s="269"/>
      <c r="H183" s="269" t="s">
        <v>657</v>
      </c>
      <c r="I183" s="269" t="s">
        <v>616</v>
      </c>
      <c r="J183" s="269"/>
      <c r="K183" s="313"/>
    </row>
    <row r="184" ht="15" customHeight="1">
      <c r="B184" s="292"/>
      <c r="C184" s="269" t="s">
        <v>645</v>
      </c>
      <c r="D184" s="269"/>
      <c r="E184" s="269"/>
      <c r="F184" s="291" t="s">
        <v>581</v>
      </c>
      <c r="G184" s="269"/>
      <c r="H184" s="269" t="s">
        <v>658</v>
      </c>
      <c r="I184" s="269" t="s">
        <v>616</v>
      </c>
      <c r="J184" s="269"/>
      <c r="K184" s="313"/>
    </row>
    <row r="185" ht="15" customHeight="1">
      <c r="B185" s="292"/>
      <c r="C185" s="269" t="s">
        <v>107</v>
      </c>
      <c r="D185" s="269"/>
      <c r="E185" s="269"/>
      <c r="F185" s="291" t="s">
        <v>587</v>
      </c>
      <c r="G185" s="269"/>
      <c r="H185" s="269" t="s">
        <v>659</v>
      </c>
      <c r="I185" s="269" t="s">
        <v>583</v>
      </c>
      <c r="J185" s="269">
        <v>50</v>
      </c>
      <c r="K185" s="313"/>
    </row>
    <row r="186" ht="15" customHeight="1">
      <c r="B186" s="292"/>
      <c r="C186" s="269" t="s">
        <v>660</v>
      </c>
      <c r="D186" s="269"/>
      <c r="E186" s="269"/>
      <c r="F186" s="291" t="s">
        <v>587</v>
      </c>
      <c r="G186" s="269"/>
      <c r="H186" s="269" t="s">
        <v>661</v>
      </c>
      <c r="I186" s="269" t="s">
        <v>662</v>
      </c>
      <c r="J186" s="269"/>
      <c r="K186" s="313"/>
    </row>
    <row r="187" ht="15" customHeight="1">
      <c r="B187" s="292"/>
      <c r="C187" s="269" t="s">
        <v>663</v>
      </c>
      <c r="D187" s="269"/>
      <c r="E187" s="269"/>
      <c r="F187" s="291" t="s">
        <v>587</v>
      </c>
      <c r="G187" s="269"/>
      <c r="H187" s="269" t="s">
        <v>664</v>
      </c>
      <c r="I187" s="269" t="s">
        <v>662</v>
      </c>
      <c r="J187" s="269"/>
      <c r="K187" s="313"/>
    </row>
    <row r="188" ht="15" customHeight="1">
      <c r="B188" s="292"/>
      <c r="C188" s="269" t="s">
        <v>665</v>
      </c>
      <c r="D188" s="269"/>
      <c r="E188" s="269"/>
      <c r="F188" s="291" t="s">
        <v>587</v>
      </c>
      <c r="G188" s="269"/>
      <c r="H188" s="269" t="s">
        <v>666</v>
      </c>
      <c r="I188" s="269" t="s">
        <v>662</v>
      </c>
      <c r="J188" s="269"/>
      <c r="K188" s="313"/>
    </row>
    <row r="189" ht="15" customHeight="1">
      <c r="B189" s="292"/>
      <c r="C189" s="325" t="s">
        <v>667</v>
      </c>
      <c r="D189" s="269"/>
      <c r="E189" s="269"/>
      <c r="F189" s="291" t="s">
        <v>587</v>
      </c>
      <c r="G189" s="269"/>
      <c r="H189" s="269" t="s">
        <v>668</v>
      </c>
      <c r="I189" s="269" t="s">
        <v>669</v>
      </c>
      <c r="J189" s="326" t="s">
        <v>670</v>
      </c>
      <c r="K189" s="313"/>
    </row>
    <row r="190" ht="15" customHeight="1">
      <c r="B190" s="292"/>
      <c r="C190" s="276" t="s">
        <v>42</v>
      </c>
      <c r="D190" s="269"/>
      <c r="E190" s="269"/>
      <c r="F190" s="291" t="s">
        <v>581</v>
      </c>
      <c r="G190" s="269"/>
      <c r="H190" s="266" t="s">
        <v>671</v>
      </c>
      <c r="I190" s="269" t="s">
        <v>672</v>
      </c>
      <c r="J190" s="269"/>
      <c r="K190" s="313"/>
    </row>
    <row r="191" ht="15" customHeight="1">
      <c r="B191" s="292"/>
      <c r="C191" s="276" t="s">
        <v>673</v>
      </c>
      <c r="D191" s="269"/>
      <c r="E191" s="269"/>
      <c r="F191" s="291" t="s">
        <v>581</v>
      </c>
      <c r="G191" s="269"/>
      <c r="H191" s="269" t="s">
        <v>674</v>
      </c>
      <c r="I191" s="269" t="s">
        <v>616</v>
      </c>
      <c r="J191" s="269"/>
      <c r="K191" s="313"/>
    </row>
    <row r="192" ht="15" customHeight="1">
      <c r="B192" s="292"/>
      <c r="C192" s="276" t="s">
        <v>675</v>
      </c>
      <c r="D192" s="269"/>
      <c r="E192" s="269"/>
      <c r="F192" s="291" t="s">
        <v>581</v>
      </c>
      <c r="G192" s="269"/>
      <c r="H192" s="269" t="s">
        <v>676</v>
      </c>
      <c r="I192" s="269" t="s">
        <v>616</v>
      </c>
      <c r="J192" s="269"/>
      <c r="K192" s="313"/>
    </row>
    <row r="193" ht="15" customHeight="1">
      <c r="B193" s="292"/>
      <c r="C193" s="276" t="s">
        <v>677</v>
      </c>
      <c r="D193" s="269"/>
      <c r="E193" s="269"/>
      <c r="F193" s="291" t="s">
        <v>587</v>
      </c>
      <c r="G193" s="269"/>
      <c r="H193" s="269" t="s">
        <v>678</v>
      </c>
      <c r="I193" s="269" t="s">
        <v>616</v>
      </c>
      <c r="J193" s="269"/>
      <c r="K193" s="313"/>
    </row>
    <row r="194" ht="15" customHeight="1">
      <c r="B194" s="319"/>
      <c r="C194" s="327"/>
      <c r="D194" s="301"/>
      <c r="E194" s="301"/>
      <c r="F194" s="301"/>
      <c r="G194" s="301"/>
      <c r="H194" s="301"/>
      <c r="I194" s="301"/>
      <c r="J194" s="301"/>
      <c r="K194" s="320"/>
    </row>
    <row r="195" ht="18.75" customHeight="1">
      <c r="B195" s="266"/>
      <c r="C195" s="269"/>
      <c r="D195" s="269"/>
      <c r="E195" s="269"/>
      <c r="F195" s="291"/>
      <c r="G195" s="269"/>
      <c r="H195" s="269"/>
      <c r="I195" s="269"/>
      <c r="J195" s="269"/>
      <c r="K195" s="266"/>
    </row>
    <row r="196" ht="18.75" customHeight="1">
      <c r="B196" s="266"/>
      <c r="C196" s="269"/>
      <c r="D196" s="269"/>
      <c r="E196" s="269"/>
      <c r="F196" s="291"/>
      <c r="G196" s="269"/>
      <c r="H196" s="269"/>
      <c r="I196" s="269"/>
      <c r="J196" s="269"/>
      <c r="K196" s="266"/>
    </row>
    <row r="197" ht="18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</row>
    <row r="198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ht="21">
      <c r="B199" s="259"/>
      <c r="C199" s="260" t="s">
        <v>679</v>
      </c>
      <c r="D199" s="260"/>
      <c r="E199" s="260"/>
      <c r="F199" s="260"/>
      <c r="G199" s="260"/>
      <c r="H199" s="260"/>
      <c r="I199" s="260"/>
      <c r="J199" s="260"/>
      <c r="K199" s="261"/>
    </row>
    <row r="200" ht="25.5" customHeight="1">
      <c r="B200" s="259"/>
      <c r="C200" s="328" t="s">
        <v>680</v>
      </c>
      <c r="D200" s="328"/>
      <c r="E200" s="328"/>
      <c r="F200" s="328" t="s">
        <v>681</v>
      </c>
      <c r="G200" s="329"/>
      <c r="H200" s="328" t="s">
        <v>682</v>
      </c>
      <c r="I200" s="328"/>
      <c r="J200" s="328"/>
      <c r="K200" s="261"/>
    </row>
    <row r="201" ht="5.25" customHeight="1">
      <c r="B201" s="292"/>
      <c r="C201" s="289"/>
      <c r="D201" s="289"/>
      <c r="E201" s="289"/>
      <c r="F201" s="289"/>
      <c r="G201" s="269"/>
      <c r="H201" s="289"/>
      <c r="I201" s="289"/>
      <c r="J201" s="289"/>
      <c r="K201" s="313"/>
    </row>
    <row r="202" ht="15" customHeight="1">
      <c r="B202" s="292"/>
      <c r="C202" s="269" t="s">
        <v>672</v>
      </c>
      <c r="D202" s="269"/>
      <c r="E202" s="269"/>
      <c r="F202" s="291" t="s">
        <v>43</v>
      </c>
      <c r="G202" s="269"/>
      <c r="H202" s="269" t="s">
        <v>683</v>
      </c>
      <c r="I202" s="269"/>
      <c r="J202" s="269"/>
      <c r="K202" s="313"/>
    </row>
    <row r="203" ht="15" customHeight="1">
      <c r="B203" s="292"/>
      <c r="C203" s="298"/>
      <c r="D203" s="269"/>
      <c r="E203" s="269"/>
      <c r="F203" s="291" t="s">
        <v>44</v>
      </c>
      <c r="G203" s="269"/>
      <c r="H203" s="269" t="s">
        <v>684</v>
      </c>
      <c r="I203" s="269"/>
      <c r="J203" s="269"/>
      <c r="K203" s="313"/>
    </row>
    <row r="204" ht="15" customHeight="1">
      <c r="B204" s="292"/>
      <c r="C204" s="298"/>
      <c r="D204" s="269"/>
      <c r="E204" s="269"/>
      <c r="F204" s="291" t="s">
        <v>47</v>
      </c>
      <c r="G204" s="269"/>
      <c r="H204" s="269" t="s">
        <v>685</v>
      </c>
      <c r="I204" s="269"/>
      <c r="J204" s="269"/>
      <c r="K204" s="313"/>
    </row>
    <row r="205" ht="15" customHeight="1">
      <c r="B205" s="292"/>
      <c r="C205" s="269"/>
      <c r="D205" s="269"/>
      <c r="E205" s="269"/>
      <c r="F205" s="291" t="s">
        <v>45</v>
      </c>
      <c r="G205" s="269"/>
      <c r="H205" s="269" t="s">
        <v>686</v>
      </c>
      <c r="I205" s="269"/>
      <c r="J205" s="269"/>
      <c r="K205" s="313"/>
    </row>
    <row r="206" ht="15" customHeight="1">
      <c r="B206" s="292"/>
      <c r="C206" s="269"/>
      <c r="D206" s="269"/>
      <c r="E206" s="269"/>
      <c r="F206" s="291" t="s">
        <v>46</v>
      </c>
      <c r="G206" s="269"/>
      <c r="H206" s="269" t="s">
        <v>687</v>
      </c>
      <c r="I206" s="269"/>
      <c r="J206" s="269"/>
      <c r="K206" s="313"/>
    </row>
    <row r="207" ht="15" customHeight="1">
      <c r="B207" s="292"/>
      <c r="C207" s="269"/>
      <c r="D207" s="269"/>
      <c r="E207" s="269"/>
      <c r="F207" s="291"/>
      <c r="G207" s="269"/>
      <c r="H207" s="269"/>
      <c r="I207" s="269"/>
      <c r="J207" s="269"/>
      <c r="K207" s="313"/>
    </row>
    <row r="208" ht="15" customHeight="1">
      <c r="B208" s="292"/>
      <c r="C208" s="269" t="s">
        <v>628</v>
      </c>
      <c r="D208" s="269"/>
      <c r="E208" s="269"/>
      <c r="F208" s="291" t="s">
        <v>79</v>
      </c>
      <c r="G208" s="269"/>
      <c r="H208" s="269" t="s">
        <v>688</v>
      </c>
      <c r="I208" s="269"/>
      <c r="J208" s="269"/>
      <c r="K208" s="313"/>
    </row>
    <row r="209" ht="15" customHeight="1">
      <c r="B209" s="292"/>
      <c r="C209" s="298"/>
      <c r="D209" s="269"/>
      <c r="E209" s="269"/>
      <c r="F209" s="291" t="s">
        <v>523</v>
      </c>
      <c r="G209" s="269"/>
      <c r="H209" s="269" t="s">
        <v>524</v>
      </c>
      <c r="I209" s="269"/>
      <c r="J209" s="269"/>
      <c r="K209" s="313"/>
    </row>
    <row r="210" ht="15" customHeight="1">
      <c r="B210" s="292"/>
      <c r="C210" s="269"/>
      <c r="D210" s="269"/>
      <c r="E210" s="269"/>
      <c r="F210" s="291" t="s">
        <v>521</v>
      </c>
      <c r="G210" s="269"/>
      <c r="H210" s="269" t="s">
        <v>689</v>
      </c>
      <c r="I210" s="269"/>
      <c r="J210" s="269"/>
      <c r="K210" s="313"/>
    </row>
    <row r="211" ht="15" customHeight="1">
      <c r="B211" s="330"/>
      <c r="C211" s="298"/>
      <c r="D211" s="298"/>
      <c r="E211" s="298"/>
      <c r="F211" s="291" t="s">
        <v>525</v>
      </c>
      <c r="G211" s="276"/>
      <c r="H211" s="317" t="s">
        <v>526</v>
      </c>
      <c r="I211" s="317"/>
      <c r="J211" s="317"/>
      <c r="K211" s="331"/>
    </row>
    <row r="212" ht="15" customHeight="1">
      <c r="B212" s="330"/>
      <c r="C212" s="298"/>
      <c r="D212" s="298"/>
      <c r="E212" s="298"/>
      <c r="F212" s="291" t="s">
        <v>527</v>
      </c>
      <c r="G212" s="276"/>
      <c r="H212" s="317" t="s">
        <v>690</v>
      </c>
      <c r="I212" s="317"/>
      <c r="J212" s="317"/>
      <c r="K212" s="331"/>
    </row>
    <row r="213" ht="15" customHeight="1">
      <c r="B213" s="330"/>
      <c r="C213" s="298"/>
      <c r="D213" s="298"/>
      <c r="E213" s="298"/>
      <c r="F213" s="332"/>
      <c r="G213" s="276"/>
      <c r="H213" s="333"/>
      <c r="I213" s="333"/>
      <c r="J213" s="333"/>
      <c r="K213" s="331"/>
    </row>
    <row r="214" ht="15" customHeight="1">
      <c r="B214" s="330"/>
      <c r="C214" s="269" t="s">
        <v>652</v>
      </c>
      <c r="D214" s="298"/>
      <c r="E214" s="298"/>
      <c r="F214" s="291">
        <v>1</v>
      </c>
      <c r="G214" s="276"/>
      <c r="H214" s="317" t="s">
        <v>691</v>
      </c>
      <c r="I214" s="317"/>
      <c r="J214" s="317"/>
      <c r="K214" s="331"/>
    </row>
    <row r="215" ht="15" customHeight="1">
      <c r="B215" s="330"/>
      <c r="C215" s="298"/>
      <c r="D215" s="298"/>
      <c r="E215" s="298"/>
      <c r="F215" s="291">
        <v>2</v>
      </c>
      <c r="G215" s="276"/>
      <c r="H215" s="317" t="s">
        <v>692</v>
      </c>
      <c r="I215" s="317"/>
      <c r="J215" s="317"/>
      <c r="K215" s="331"/>
    </row>
    <row r="216" ht="15" customHeight="1">
      <c r="B216" s="330"/>
      <c r="C216" s="298"/>
      <c r="D216" s="298"/>
      <c r="E216" s="298"/>
      <c r="F216" s="291">
        <v>3</v>
      </c>
      <c r="G216" s="276"/>
      <c r="H216" s="317" t="s">
        <v>693</v>
      </c>
      <c r="I216" s="317"/>
      <c r="J216" s="317"/>
      <c r="K216" s="331"/>
    </row>
    <row r="217" ht="15" customHeight="1">
      <c r="B217" s="330"/>
      <c r="C217" s="298"/>
      <c r="D217" s="298"/>
      <c r="E217" s="298"/>
      <c r="F217" s="291">
        <v>4</v>
      </c>
      <c r="G217" s="276"/>
      <c r="H217" s="317" t="s">
        <v>694</v>
      </c>
      <c r="I217" s="317"/>
      <c r="J217" s="317"/>
      <c r="K217" s="331"/>
    </row>
    <row r="218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KIP02\admin</dc:creator>
  <cp:lastModifiedBy>KIP02\admin</cp:lastModifiedBy>
  <dcterms:created xsi:type="dcterms:W3CDTF">2019-01-17T09:30:20Z</dcterms:created>
  <dcterms:modified xsi:type="dcterms:W3CDTF">2019-01-17T09:30:23Z</dcterms:modified>
</cp:coreProperties>
</file>